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NEXOS COMPONENTE C04 PROYECTOS DE AGRONEGOCIOS\"/>
    </mc:Choice>
  </mc:AlternateContent>
  <xr:revisionPtr revIDLastSave="0" documentId="13_ncr:1_{1A751F2C-A578-4D1E-8E95-95535C277B9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olicitud" sheetId="5" r:id="rId1"/>
    <sheet name="Plan de Negocios" sheetId="7" r:id="rId2"/>
    <sheet name="Ventas" sheetId="1" r:id="rId3"/>
    <sheet name="Flujo de efectivo" sheetId="3" r:id="rId4"/>
    <sheet name="Cédula de evaluación" sheetId="12" r:id="rId5"/>
    <sheet name="Caratula" sheetId="9" r:id="rId6"/>
    <sheet name="Padrones" sheetId="11" r:id="rId7"/>
    <sheet name="Datos Llenado Formato" sheetId="14" r:id="rId8"/>
  </sheets>
  <calcPr calcId="191029"/>
</workbook>
</file>

<file path=xl/calcChain.xml><?xml version="1.0" encoding="utf-8"?>
<calcChain xmlns="http://schemas.openxmlformats.org/spreadsheetml/2006/main">
  <c r="X30" i="12" l="1"/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H25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M9" i="1"/>
  <c r="AH9" i="1"/>
  <c r="AM26" i="1" l="1"/>
  <c r="AK33" i="1" s="1"/>
  <c r="B26" i="7"/>
  <c r="B56" i="5"/>
  <c r="K31" i="9" l="1"/>
  <c r="AD4" i="9" l="1"/>
  <c r="AD3" i="12"/>
  <c r="AO3" i="3"/>
  <c r="AR4" i="1"/>
  <c r="AD4" i="7"/>
  <c r="AR5" i="1" l="1"/>
  <c r="AR11" i="1"/>
  <c r="AR13" i="1"/>
  <c r="AR14" i="1"/>
  <c r="AR16" i="1"/>
  <c r="AR18" i="1"/>
  <c r="AR17" i="1" l="1"/>
  <c r="AR9" i="1"/>
  <c r="AR19" i="1"/>
  <c r="AR10" i="1"/>
  <c r="AR20" i="1"/>
  <c r="AR15" i="1"/>
  <c r="AR12" i="1"/>
  <c r="W13" i="12"/>
  <c r="M13" i="12"/>
  <c r="B13" i="12"/>
  <c r="AC11" i="12"/>
  <c r="X11" i="12"/>
  <c r="M11" i="12"/>
  <c r="B11" i="12"/>
  <c r="Y9" i="12"/>
  <c r="O9" i="12"/>
  <c r="J9" i="12"/>
  <c r="B9" i="12"/>
  <c r="AE7" i="12"/>
  <c r="AA7" i="12"/>
  <c r="Q7" i="12"/>
  <c r="AD4" i="12"/>
  <c r="AB15" i="9" l="1"/>
  <c r="U15" i="9"/>
  <c r="N15" i="9"/>
  <c r="BE10" i="11" l="1"/>
  <c r="BC10" i="11"/>
  <c r="BM10" i="11"/>
  <c r="BO10" i="11"/>
  <c r="BN10" i="11"/>
  <c r="BP10" i="11"/>
  <c r="AX10" i="11"/>
  <c r="AV10" i="11"/>
  <c r="AU10" i="11"/>
  <c r="P10" i="11"/>
  <c r="K10" i="11"/>
  <c r="B10" i="11"/>
  <c r="C10" i="11" s="1"/>
  <c r="AH4" i="11"/>
  <c r="AG4" i="11"/>
  <c r="G10" i="11" s="1"/>
  <c r="P4" i="11"/>
  <c r="M4" i="11"/>
  <c r="L4" i="11"/>
  <c r="K4" i="11"/>
  <c r="J4" i="11"/>
  <c r="J10" i="11" s="1"/>
  <c r="I4" i="11"/>
  <c r="H10" i="11" s="1"/>
  <c r="H4" i="11"/>
  <c r="AT10" i="11" s="1"/>
  <c r="G4" i="11"/>
  <c r="AN10" i="11" s="1"/>
  <c r="F4" i="11"/>
  <c r="AM10" i="11" s="1"/>
  <c r="E4" i="11"/>
  <c r="AJ10" i="11" s="1"/>
  <c r="D4" i="11"/>
  <c r="E10" i="11" s="1"/>
  <c r="C4" i="11"/>
  <c r="D10" i="11" s="1"/>
  <c r="B4" i="11"/>
  <c r="F10" i="11" s="1"/>
  <c r="AE9" i="7" l="1"/>
  <c r="AK45" i="1" l="1"/>
  <c r="K29" i="9" s="1"/>
  <c r="Q44" i="1" l="1"/>
  <c r="AQ14" i="3"/>
  <c r="AN14" i="3"/>
  <c r="AK14" i="3"/>
  <c r="AH14" i="3"/>
  <c r="AE14" i="3"/>
  <c r="AB14" i="3"/>
  <c r="Y14" i="3"/>
  <c r="V14" i="3"/>
  <c r="S14" i="3"/>
  <c r="P14" i="3"/>
  <c r="M14" i="3"/>
  <c r="M16" i="3" s="1"/>
  <c r="J14" i="3"/>
  <c r="J16" i="3" s="1"/>
  <c r="R72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R64" i="1"/>
  <c r="R73" i="1" l="1"/>
  <c r="R74" i="1" s="1"/>
  <c r="X64" i="1"/>
  <c r="Z76" i="1" s="1"/>
  <c r="AO4" i="3"/>
  <c r="J19" i="3"/>
  <c r="B112" i="7"/>
  <c r="Z22" i="7"/>
  <c r="P22" i="7"/>
  <c r="F22" i="7"/>
  <c r="B22" i="7"/>
  <c r="AC20" i="7"/>
  <c r="W20" i="7"/>
  <c r="Q20" i="7"/>
  <c r="J20" i="7"/>
  <c r="B20" i="7"/>
  <c r="U18" i="7"/>
  <c r="Q18" i="7"/>
  <c r="M18" i="7"/>
  <c r="B18" i="7"/>
  <c r="W15" i="7"/>
  <c r="M15" i="7"/>
  <c r="B15" i="7"/>
  <c r="AC13" i="7"/>
  <c r="X13" i="7"/>
  <c r="M13" i="7"/>
  <c r="B13" i="7"/>
  <c r="Y11" i="7"/>
  <c r="O11" i="7"/>
  <c r="J11" i="7"/>
  <c r="B11" i="7"/>
  <c r="AA9" i="7"/>
  <c r="Q9" i="7"/>
  <c r="L9" i="7"/>
  <c r="G9" i="7"/>
  <c r="B9" i="7"/>
  <c r="B84" i="5"/>
  <c r="Z77" i="1" l="1"/>
  <c r="Z80" i="1" s="1"/>
  <c r="T4" i="11"/>
  <c r="AD10" i="11" s="1"/>
  <c r="AN19" i="3"/>
  <c r="AQ19" i="3"/>
  <c r="S19" i="3"/>
  <c r="AE19" i="3"/>
  <c r="V19" i="3"/>
  <c r="AH19" i="3"/>
  <c r="M19" i="3"/>
  <c r="Y19" i="3"/>
  <c r="AK19" i="3"/>
  <c r="P19" i="3"/>
  <c r="AB19" i="3"/>
  <c r="B34" i="7"/>
  <c r="Z78" i="1" l="1"/>
  <c r="AR21" i="1"/>
  <c r="AR25" i="1"/>
  <c r="AR24" i="1"/>
  <c r="AR23" i="1"/>
  <c r="AR22" i="1"/>
  <c r="AH26" i="1"/>
  <c r="K30" i="9" s="1"/>
  <c r="K32" i="9" s="1"/>
  <c r="K33" i="9" s="1"/>
  <c r="K34" i="9" s="1"/>
  <c r="J9" i="3"/>
  <c r="AM30" i="1" l="1"/>
  <c r="AR26" i="1"/>
  <c r="AR27" i="1" s="1"/>
  <c r="AH30" i="1"/>
  <c r="AR30" i="1" l="1"/>
  <c r="AH18" i="3" s="1"/>
  <c r="H18" i="9"/>
  <c r="H16" i="9"/>
  <c r="G15" i="9"/>
  <c r="B15" i="9"/>
  <c r="Y12" i="9"/>
  <c r="L12" i="9"/>
  <c r="B12" i="9"/>
  <c r="AE10" i="9"/>
  <c r="Y10" i="9"/>
  <c r="Q10" i="9"/>
  <c r="L10" i="9"/>
  <c r="G10" i="9"/>
  <c r="B10" i="9"/>
  <c r="AD5" i="9"/>
  <c r="B59" i="7"/>
  <c r="B62" i="7"/>
  <c r="B56" i="7"/>
  <c r="B30" i="7"/>
  <c r="AD5" i="7"/>
  <c r="M18" i="3" l="1"/>
  <c r="AN18" i="3"/>
  <c r="Y18" i="3"/>
  <c r="AE18" i="3"/>
  <c r="P18" i="3"/>
  <c r="AQ18" i="3"/>
  <c r="AB18" i="3"/>
  <c r="J18" i="3"/>
  <c r="AK18" i="3"/>
  <c r="S18" i="3"/>
  <c r="V18" i="3"/>
  <c r="AH7" i="3"/>
  <c r="J8" i="3"/>
  <c r="AC8" i="3"/>
  <c r="V7" i="3"/>
  <c r="P7" i="3"/>
  <c r="J7" i="3"/>
  <c r="B43" i="7"/>
  <c r="J21" i="3" l="1"/>
  <c r="J23" i="3" s="1"/>
  <c r="M21" i="3" l="1"/>
  <c r="M13" i="3"/>
  <c r="P21" i="3" l="1"/>
  <c r="M23" i="3"/>
  <c r="P13" i="3" s="1"/>
  <c r="P16" i="3" s="1"/>
  <c r="S21" i="3" l="1"/>
  <c r="P23" i="3"/>
  <c r="S13" i="3" s="1"/>
  <c r="S16" i="3" s="1"/>
  <c r="V21" i="3" l="1"/>
  <c r="S23" i="3"/>
  <c r="V13" i="3" s="1"/>
  <c r="V16" i="3" s="1"/>
  <c r="Y21" i="3" l="1"/>
  <c r="V23" i="3"/>
  <c r="Y13" i="3" s="1"/>
  <c r="Y16" i="3" s="1"/>
  <c r="AB21" i="3" l="1"/>
  <c r="Y23" i="3"/>
  <c r="AB13" i="3" s="1"/>
  <c r="AB16" i="3" s="1"/>
  <c r="AE21" i="3" l="1"/>
  <c r="AB23" i="3"/>
  <c r="AE13" i="3" s="1"/>
  <c r="AE16" i="3" s="1"/>
  <c r="AH21" i="3" l="1"/>
  <c r="AE23" i="3"/>
  <c r="AH13" i="3" s="1"/>
  <c r="AH16" i="3" s="1"/>
  <c r="AK21" i="3" l="1"/>
  <c r="AH23" i="3"/>
  <c r="AK13" i="3" s="1"/>
  <c r="AK16" i="3" s="1"/>
  <c r="AN21" i="3" l="1"/>
  <c r="AK23" i="3"/>
  <c r="AN13" i="3" s="1"/>
  <c r="AN16" i="3" s="1"/>
  <c r="AQ21" i="3" l="1"/>
  <c r="AN23" i="3"/>
  <c r="AQ13" i="3" s="1"/>
  <c r="AQ16" i="3" s="1"/>
  <c r="AQ23" i="3" l="1"/>
</calcChain>
</file>

<file path=xl/sharedStrings.xml><?xml version="1.0" encoding="utf-8"?>
<sst xmlns="http://schemas.openxmlformats.org/spreadsheetml/2006/main" count="837" uniqueCount="603">
  <si>
    <t>Fecha de solicitud</t>
  </si>
  <si>
    <t>Numero de expediente</t>
  </si>
  <si>
    <t>Concepto</t>
  </si>
  <si>
    <t>gasto mensual</t>
  </si>
  <si>
    <t>Sueldos Empleados</t>
  </si>
  <si>
    <t>Sueldos Dueño/Socios</t>
  </si>
  <si>
    <t>Agua</t>
  </si>
  <si>
    <t>Luz</t>
  </si>
  <si>
    <t>Gas</t>
  </si>
  <si>
    <t>Publicidad</t>
  </si>
  <si>
    <t>Predial</t>
  </si>
  <si>
    <t>Renta local</t>
  </si>
  <si>
    <t>Contador</t>
  </si>
  <si>
    <t>Servicio de limpieza</t>
  </si>
  <si>
    <t>Otros (indirectos)</t>
  </si>
  <si>
    <t>Pago impuestos (SAT)</t>
  </si>
  <si>
    <t>TOTAL</t>
  </si>
  <si>
    <t>Cantidad</t>
  </si>
  <si>
    <t>Costo unitario</t>
  </si>
  <si>
    <t>Costo total</t>
  </si>
  <si>
    <t>Total</t>
  </si>
  <si>
    <t>Nombre del producto</t>
  </si>
  <si>
    <t>Costo</t>
  </si>
  <si>
    <t>Precio de venta</t>
  </si>
  <si>
    <t>Total de costo</t>
  </si>
  <si>
    <t>Total venta</t>
  </si>
  <si>
    <t>Total margen</t>
  </si>
  <si>
    <t>Ingresos por ventas</t>
  </si>
  <si>
    <t>SUMA ENTRADAS</t>
  </si>
  <si>
    <t>Otras salidas</t>
  </si>
  <si>
    <t>SUMA SALIDAS</t>
  </si>
  <si>
    <t>Nombre del solicitante</t>
  </si>
  <si>
    <t>Plazo en meses</t>
  </si>
  <si>
    <t>Corrida financiera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</si>
  <si>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</si>
  <si>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</si>
  <si>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</si>
  <si>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</si>
  <si>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</si>
  <si>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</si>
  <si>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</si>
  <si>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</si>
  <si>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</si>
  <si>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</si>
  <si>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</si>
  <si>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</si>
  <si>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Flujo de recursos proyectado</t>
  </si>
  <si>
    <t>Sueldo inicial del periodo</t>
  </si>
  <si>
    <t>Otros ingresos</t>
  </si>
  <si>
    <t xml:space="preserve">FLUJO NETO DEL PERIODO </t>
  </si>
  <si>
    <t>Datos del Solicitante</t>
  </si>
  <si>
    <t>Nombre (s)</t>
  </si>
  <si>
    <t>A. Paterno</t>
  </si>
  <si>
    <t>A. Materno</t>
  </si>
  <si>
    <t>Fecha de Nacimiento</t>
  </si>
  <si>
    <t>Sexo</t>
  </si>
  <si>
    <t>Edad</t>
  </si>
  <si>
    <t>Lugar de Nacimiento</t>
  </si>
  <si>
    <t xml:space="preserve">Edo. Civil </t>
  </si>
  <si>
    <t>Nacionalidad</t>
  </si>
  <si>
    <t>CURP</t>
  </si>
  <si>
    <t>RFC</t>
  </si>
  <si>
    <t>Tipo ID</t>
  </si>
  <si>
    <t>Folio ID</t>
  </si>
  <si>
    <t>Escolaridad</t>
  </si>
  <si>
    <t>Solicitud de Proyecto</t>
  </si>
  <si>
    <t>Calle</t>
  </si>
  <si>
    <t>Colonia</t>
  </si>
  <si>
    <t>Localidad/ Comunidad</t>
  </si>
  <si>
    <t>Municipio</t>
  </si>
  <si>
    <t>Estado</t>
  </si>
  <si>
    <t>C. P.</t>
  </si>
  <si>
    <t>Entre calle</t>
  </si>
  <si>
    <t>Y calle</t>
  </si>
  <si>
    <t>Referencias</t>
  </si>
  <si>
    <t>Nombre del Negocio</t>
  </si>
  <si>
    <t>Giro</t>
  </si>
  <si>
    <t>Años exp.</t>
  </si>
  <si>
    <t>Participantes</t>
  </si>
  <si>
    <t>Empleos a generar</t>
  </si>
  <si>
    <t>Alta Hacienda</t>
  </si>
  <si>
    <t>Plan de negocios</t>
  </si>
  <si>
    <t>Antecedentes del Negocio</t>
  </si>
  <si>
    <t>SI</t>
  </si>
  <si>
    <t>NO</t>
  </si>
  <si>
    <t>Cuenta con pagina web/redes sociales?</t>
  </si>
  <si>
    <t>Cual:</t>
  </si>
  <si>
    <t>%</t>
  </si>
  <si>
    <t>Recursos necesarios</t>
  </si>
  <si>
    <t>Materia prima</t>
  </si>
  <si>
    <t>Equipo</t>
  </si>
  <si>
    <t>Mercado potencial</t>
  </si>
  <si>
    <t>A quien se le va a vender el producto?</t>
  </si>
  <si>
    <t>Cuantos clientes hay?</t>
  </si>
  <si>
    <t>Cuanto compran?</t>
  </si>
  <si>
    <t>Cada cuando lo compran?</t>
  </si>
  <si>
    <t>Cuanto cuesta?</t>
  </si>
  <si>
    <t>Forma de venta del producto o servicio</t>
  </si>
  <si>
    <t>Directo al cliente</t>
  </si>
  <si>
    <t>Local propio</t>
  </si>
  <si>
    <t>Vendedores</t>
  </si>
  <si>
    <t>Internet</t>
  </si>
  <si>
    <t>Aspectos legales a considerar</t>
  </si>
  <si>
    <t>Ambientales</t>
  </si>
  <si>
    <t>Sanitarios</t>
  </si>
  <si>
    <t>Fiscales</t>
  </si>
  <si>
    <t>Antecedentes del negocio del solicitante</t>
  </si>
  <si>
    <t>Nombre</t>
  </si>
  <si>
    <t>Tu proyecto es innovador?</t>
  </si>
  <si>
    <t>Otro</t>
  </si>
  <si>
    <t>M</t>
  </si>
  <si>
    <t>Cultura organizacional</t>
  </si>
  <si>
    <t>FODA</t>
  </si>
  <si>
    <t>Estima una compra promedio que haga cada uno de ellos</t>
  </si>
  <si>
    <t>Empresa o personas</t>
  </si>
  <si>
    <t>Ingreso promedio</t>
  </si>
  <si>
    <t>Ubicación</t>
  </si>
  <si>
    <t>Ciudad</t>
  </si>
  <si>
    <t>Especifica tu mercado meta</t>
  </si>
  <si>
    <t>Capital requerido para tu negocio</t>
  </si>
  <si>
    <t>Enlista cuales son los principales productos (bienes y servicios)</t>
  </si>
  <si>
    <t>Resumen ejecutivo</t>
  </si>
  <si>
    <t>MES</t>
  </si>
  <si>
    <t>Declinado</t>
  </si>
  <si>
    <t>Condicionado</t>
  </si>
  <si>
    <t>Aprobado</t>
  </si>
  <si>
    <t>Comentario del dictaminador</t>
  </si>
  <si>
    <t>Tiene flujo final positivo?</t>
  </si>
  <si>
    <t>Saldo operativo final</t>
  </si>
  <si>
    <t>Saldo operativo parcial</t>
  </si>
  <si>
    <t>Total costos y gastos</t>
  </si>
  <si>
    <t>Menos costos y gastos</t>
  </si>
  <si>
    <t>Ventas</t>
  </si>
  <si>
    <t>Comentarios</t>
  </si>
  <si>
    <t>Productores vinculados y  proveedores</t>
  </si>
  <si>
    <t xml:space="preserve">Experiencia (meses/años) de saber  la actividad </t>
  </si>
  <si>
    <t>Valores</t>
  </si>
  <si>
    <t>Costo fijo mensual</t>
  </si>
  <si>
    <t>Costos (costo fijo mensual)</t>
  </si>
  <si>
    <t>Ganancia</t>
  </si>
  <si>
    <t>Población</t>
  </si>
  <si>
    <t>Ocupación</t>
  </si>
  <si>
    <t>Región</t>
  </si>
  <si>
    <t>Ventas actuales (20 productos principales)</t>
  </si>
  <si>
    <t>Venta promedio mensual</t>
  </si>
  <si>
    <t>T.V.P.M</t>
  </si>
  <si>
    <t>T.C.P.M</t>
  </si>
  <si>
    <t>P.C.V.M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</si>
  <si>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</si>
  <si>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</si>
  <si>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</si>
  <si>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</si>
  <si>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</si>
  <si>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</si>
  <si>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</si>
  <si>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</si>
  <si>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</si>
  <si>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</si>
  <si>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</si>
  <si>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</si>
  <si>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Ventas promedio</t>
  </si>
  <si>
    <t>Costo Variable</t>
  </si>
  <si>
    <t>Régimen Conyugal</t>
  </si>
  <si>
    <t>Correo electrónico</t>
  </si>
  <si>
    <t>Núm. Ext.</t>
  </si>
  <si>
    <t>Núm. Int.</t>
  </si>
  <si>
    <t>Teléfono 1</t>
  </si>
  <si>
    <t>Teléfono 2</t>
  </si>
  <si>
    <t>Descripción del producto o servicio</t>
  </si>
  <si>
    <t>Población objetivo</t>
  </si>
  <si>
    <t>Justificación</t>
  </si>
  <si>
    <t>Cuenta con algún diseño de imagen</t>
  </si>
  <si>
    <t>Cuenta con algún diseño de empaque?</t>
  </si>
  <si>
    <t>Presentación</t>
  </si>
  <si>
    <t>Porcentaje de aportación?</t>
  </si>
  <si>
    <t>Reposición de activos fijos</t>
  </si>
  <si>
    <t>Justificación de la empresa(porque deseamos iniciar o continuar)</t>
  </si>
  <si>
    <t xml:space="preserve">Habrá contratación, generación de nuevos empleos? </t>
  </si>
  <si>
    <t>Lugares de venta de los productos o servicios: canales de distribución</t>
  </si>
  <si>
    <t>Tiempo de implementación: en cuanto tiempo lo podrá realizar?</t>
  </si>
  <si>
    <t>Teléfono</t>
  </si>
  <si>
    <t>Educación</t>
  </si>
  <si>
    <t>Nivel socioeconómico</t>
  </si>
  <si>
    <t>Análisis de tus competidores</t>
  </si>
  <si>
    <t>Breve descripción del proceso de elaboración/transformación</t>
  </si>
  <si>
    <t>P.V.M.</t>
  </si>
  <si>
    <t>IVA 16%</t>
  </si>
  <si>
    <t>Sub-total</t>
  </si>
  <si>
    <t>Observaciones generales y comentarios</t>
  </si>
  <si>
    <t>municipio</t>
  </si>
  <si>
    <t>localidad</t>
  </si>
  <si>
    <t>organización</t>
  </si>
  <si>
    <t>programa</t>
  </si>
  <si>
    <t>total_beneficiarios</t>
  </si>
  <si>
    <t>tipo_beneficio</t>
  </si>
  <si>
    <t>valor_apoyo</t>
  </si>
  <si>
    <t>nombre_proyecto</t>
  </si>
  <si>
    <t>forma_entrega</t>
  </si>
  <si>
    <t>cuenta</t>
  </si>
  <si>
    <t>usuario_registra</t>
  </si>
  <si>
    <t xml:space="preserve">fecha_apoyo </t>
  </si>
  <si>
    <t>discapacidad</t>
  </si>
  <si>
    <t>persona_indigena</t>
  </si>
  <si>
    <t xml:space="preserve">latitud </t>
  </si>
  <si>
    <t xml:space="preserve">longitud </t>
  </si>
  <si>
    <t>especificar</t>
  </si>
  <si>
    <t>componente_actividad</t>
  </si>
  <si>
    <t>beneficiario_d_i</t>
  </si>
  <si>
    <t>fecha_nacimiento</t>
  </si>
  <si>
    <t>entidad_nacimiento</t>
  </si>
  <si>
    <t>Apellido paterno</t>
  </si>
  <si>
    <t>Apellido materno</t>
  </si>
  <si>
    <t>Numero interior</t>
  </si>
  <si>
    <t>Numero exterior</t>
  </si>
  <si>
    <t>Curp</t>
  </si>
  <si>
    <t>ID_REGISTRO</t>
  </si>
  <si>
    <t>ID_PERSONA</t>
  </si>
  <si>
    <t>NB_PRIMER_AP</t>
  </si>
  <si>
    <t>NB_SEGUNDO_AP</t>
  </si>
  <si>
    <t>NB_NOMBRE</t>
  </si>
  <si>
    <t>FH_NACIMIENTO</t>
  </si>
  <si>
    <t>CD_SEXO</t>
  </si>
  <si>
    <t>CD_EDO_NAC</t>
  </si>
  <si>
    <t>NB_CURP</t>
  </si>
  <si>
    <t>CD_EDO_CIVIL</t>
  </si>
  <si>
    <t>CD_DEPENDENCIA</t>
  </si>
  <si>
    <t>CD_PADRÓN</t>
  </si>
  <si>
    <t>CD_INTRAPROGRAMA</t>
  </si>
  <si>
    <t>NB_SUBPROGRAMA</t>
  </si>
  <si>
    <t>FH_ALTA</t>
  </si>
  <si>
    <t>CD_ESTATUS_BEN</t>
  </si>
  <si>
    <t>CD_ESTATUS_HOG</t>
  </si>
  <si>
    <t>CD_ENT_PAGO</t>
  </si>
  <si>
    <t>CD_MUN_PAGO</t>
  </si>
  <si>
    <t>CD_LOC_PAGO</t>
  </si>
  <si>
    <t>NB_PERIODO_CORRES</t>
  </si>
  <si>
    <t>CD_TP_BENEFICIO</t>
  </si>
  <si>
    <t>CD_TP_EXPEDICION</t>
  </si>
  <si>
    <t>IN_TITULAR</t>
  </si>
  <si>
    <t>CD_PARENTESCO</t>
  </si>
  <si>
    <t>CD_TP_BEN_DET</t>
  </si>
  <si>
    <t>NU_BENEFICIOS</t>
  </si>
  <si>
    <t>CD_BENEFICIO</t>
  </si>
  <si>
    <t>NU_IMP_MONETARIO</t>
  </si>
  <si>
    <t>NU_MES_PAGO</t>
  </si>
  <si>
    <t>CD_MET_PAGO</t>
  </si>
  <si>
    <t>ID_AGRUPADOR</t>
  </si>
  <si>
    <t>IN_CORRESP</t>
  </si>
  <si>
    <t>TIPOVIAL</t>
  </si>
  <si>
    <t>NOMVIAL</t>
  </si>
  <si>
    <t>CARRETERA</t>
  </si>
  <si>
    <t>CAMINO</t>
  </si>
  <si>
    <t>NUMEXTNUM1</t>
  </si>
  <si>
    <t>NUMEXTNUM2</t>
  </si>
  <si>
    <t>NUMEXTALF1</t>
  </si>
  <si>
    <t>NUMEXTANT</t>
  </si>
  <si>
    <t>NUMINTNUM</t>
  </si>
  <si>
    <t>NUMINTALF</t>
  </si>
  <si>
    <t>TIPOASEN</t>
  </si>
  <si>
    <t>NOMASEN</t>
  </si>
  <si>
    <t>CP</t>
  </si>
  <si>
    <t>NOM_LOC</t>
  </si>
  <si>
    <t>CVE_LOC</t>
  </si>
  <si>
    <t>NOM_MUN</t>
  </si>
  <si>
    <t>CVE_MUN</t>
  </si>
  <si>
    <t>NOM_ENT</t>
  </si>
  <si>
    <t>CVE_ENT</t>
  </si>
  <si>
    <t>TIPOREF1</t>
  </si>
  <si>
    <t>NOMREF1</t>
  </si>
  <si>
    <t>TIPOREF2</t>
  </si>
  <si>
    <t>NOMREF2</t>
  </si>
  <si>
    <t>TIPOREF3</t>
  </si>
  <si>
    <t>NOMREF3</t>
  </si>
  <si>
    <t>DESCRUBIC</t>
  </si>
  <si>
    <t>AGEB</t>
  </si>
  <si>
    <t>CLAVE_MZNA</t>
  </si>
  <si>
    <t>LONGITUD</t>
  </si>
  <si>
    <t>LATITUD</t>
  </si>
  <si>
    <t>CVE_INE</t>
  </si>
  <si>
    <t xml:space="preserve">TELEFONO </t>
  </si>
  <si>
    <t xml:space="preserve">CELULAR </t>
  </si>
  <si>
    <t>E-MAIL</t>
  </si>
  <si>
    <t xml:space="preserve">REGION </t>
  </si>
  <si>
    <t>NU_CUENTA</t>
  </si>
  <si>
    <t>NB_LIQUIDADORA</t>
  </si>
  <si>
    <t>ID_CLC</t>
  </si>
  <si>
    <t xml:space="preserve">es un numero consecutivo o bien el ID de su beneficiario </t>
  </si>
  <si>
    <t>Puede ser igual al ID_REGISTRO</t>
  </si>
  <si>
    <t xml:space="preserve">Primer apellido </t>
  </si>
  <si>
    <t xml:space="preserve">segundo apellido </t>
  </si>
  <si>
    <t xml:space="preserve">nombres </t>
  </si>
  <si>
    <t>fecha de nacimiento con el siguiente formato AAAA-MM-DD</t>
  </si>
  <si>
    <t>H= Hombres M= Mujeres</t>
  </si>
  <si>
    <t xml:space="preserve">clave de la entidad federativa, usar catálogo </t>
  </si>
  <si>
    <t xml:space="preserve">CURP del beneficiario </t>
  </si>
  <si>
    <t xml:space="preserve">clave del estado civil, usar catálogo </t>
  </si>
  <si>
    <t xml:space="preserve">clave de la dependencia, usar catálogo </t>
  </si>
  <si>
    <t>clave de la institución, usar catálogo en la pestaña C_PADRON</t>
  </si>
  <si>
    <t xml:space="preserve">componente </t>
  </si>
  <si>
    <t>actividad</t>
  </si>
  <si>
    <t>fecha de alta del beneficiario AAAA/MM/DD</t>
  </si>
  <si>
    <t xml:space="preserve">usar catálogo </t>
  </si>
  <si>
    <t>clave de la entidad de pago, catálogo de claves de municipio y localidad</t>
  </si>
  <si>
    <t xml:space="preserve">clave del municipio de pago, usar catálogo de claves de municipio y localidad </t>
  </si>
  <si>
    <t>debe ser el periodo de entrega del beneficio, servicio o apoyo ejemplo "206_206", donde veinte es el año y 6 es el mes que se entrego el apoyo</t>
  </si>
  <si>
    <t xml:space="preserve">T= Titular, si el beneficio, servicio o apoyo fue entregado al titular </t>
  </si>
  <si>
    <t xml:space="preserve">en caso que el beneficio no se entrego al titular, usar catálogo </t>
  </si>
  <si>
    <t>la cantidad de beneficios que se dieron</t>
  </si>
  <si>
    <t xml:space="preserve">que tipo de beneficio fue otorgado al beneficiario, usar catálogo </t>
  </si>
  <si>
    <t xml:space="preserve">en caso que el beneficio sea económico, indicar la cantidad de pago </t>
  </si>
  <si>
    <t xml:space="preserve">el mes en que fue pagado dicho beneficio </t>
  </si>
  <si>
    <t xml:space="preserve">se deja en blanco </t>
  </si>
  <si>
    <t>Nombre de la calle, avenida o boulevard.</t>
  </si>
  <si>
    <t xml:space="preserve">nombre de la carretera en caso de aplicar. </t>
  </si>
  <si>
    <t xml:space="preserve">nombre de la camino  en caso de aplicar. </t>
  </si>
  <si>
    <t xml:space="preserve">número interior </t>
  </si>
  <si>
    <t xml:space="preserve">número exterior </t>
  </si>
  <si>
    <t xml:space="preserve">tipo de colonia, usar catálogo </t>
  </si>
  <si>
    <t xml:space="preserve">nombre de la colonia </t>
  </si>
  <si>
    <t xml:space="preserve">código postal </t>
  </si>
  <si>
    <t xml:space="preserve">nombre de la localidad </t>
  </si>
  <si>
    <t xml:space="preserve">clave de la localidad </t>
  </si>
  <si>
    <t xml:space="preserve">nombre del municipio </t>
  </si>
  <si>
    <t xml:space="preserve">clave del municipio </t>
  </si>
  <si>
    <t xml:space="preserve">nombre de la entidad </t>
  </si>
  <si>
    <t xml:space="preserve">clave de la entidad </t>
  </si>
  <si>
    <t xml:space="preserve">estas celdas debes de poner las entre calles del domicilio del beneficiario </t>
  </si>
  <si>
    <t>ULTIMOS cuatro número de la AGEB</t>
  </si>
  <si>
    <t xml:space="preserve">Clave de la manzana, se puede encontrar en la liga de la presentación </t>
  </si>
  <si>
    <t xml:space="preserve">longitud, se puede encontrar en la liga de la presentación </t>
  </si>
  <si>
    <t xml:space="preserve">latitud, se puede encontrar en la liga de la presentación </t>
  </si>
  <si>
    <t xml:space="preserve">Número telefónico fijo del beneficiario </t>
  </si>
  <si>
    <t xml:space="preserve">dirección de correo electrónico del beneficiario </t>
  </si>
  <si>
    <t xml:space="preserve">nombre de la institución liquidadora </t>
  </si>
  <si>
    <t>Clave de Elector</t>
  </si>
  <si>
    <t xml:space="preserve">clave de elector registrada en el INE </t>
  </si>
  <si>
    <t>PADRON FEDERAL DE BENEFICIARIOS PIPES</t>
  </si>
  <si>
    <t>CHIHUAHUA</t>
  </si>
  <si>
    <t>Debilidades (internas, lo que te hace falta, lo que falla en tu negocio, etc).</t>
  </si>
  <si>
    <t>Oportunidades (externas, que puede hacer que crezca tu negocio).</t>
  </si>
  <si>
    <t>Fortalezas (Lo bueno de tu negocio, ejemplo: experiencia, confianza, calidad, clientes, etc).</t>
  </si>
  <si>
    <t>Menos de 1 año</t>
  </si>
  <si>
    <t>1 a 2 años</t>
  </si>
  <si>
    <t>Mas de 2 años</t>
  </si>
  <si>
    <t>Indicador</t>
  </si>
  <si>
    <t>Puntaje</t>
  </si>
  <si>
    <t>Resultado</t>
  </si>
  <si>
    <t>Antigüedad en el Negocio</t>
  </si>
  <si>
    <t>Utilidad mensual</t>
  </si>
  <si>
    <t>Mayor a 1,500 pesos</t>
  </si>
  <si>
    <t>De 1,000 a 1,500 pesos</t>
  </si>
  <si>
    <t>Menor a 1,000 pesos</t>
  </si>
  <si>
    <t>Total en puntos</t>
  </si>
  <si>
    <t>No aprobado</t>
  </si>
  <si>
    <t xml:space="preserve">Plan de negocios                                  </t>
  </si>
  <si>
    <t>Activos fijos del negocio</t>
  </si>
  <si>
    <t>Mayores a 20,000 pesos</t>
  </si>
  <si>
    <t>Menores a 10,000 pesos</t>
  </si>
  <si>
    <t>Entre 10,000 y 20,000 pesos</t>
  </si>
  <si>
    <t>Número de expediente</t>
  </si>
  <si>
    <t>Nombres (s)</t>
  </si>
  <si>
    <t>Domicilio particular del  o la Solicitante</t>
  </si>
  <si>
    <t>Datos del Proyecto del o la  Solicitante</t>
  </si>
  <si>
    <t>Domicilio del Proyecto del o la  Solicitante</t>
  </si>
  <si>
    <t>Comentarios y observaciones generales sobre el proyecto  del o la  solicitante.</t>
  </si>
  <si>
    <t>Domicilio particular del o la Solicitante</t>
  </si>
  <si>
    <t>Datos del Solicitante del o la Solicitante</t>
  </si>
  <si>
    <t>Datos del proyecto del o la Solicitante</t>
  </si>
  <si>
    <t>Destino del crédito</t>
  </si>
  <si>
    <t>Garantía</t>
  </si>
  <si>
    <t>Proporción garantía</t>
  </si>
  <si>
    <t>Análisis paramétrico</t>
  </si>
  <si>
    <t>Parámetro</t>
  </si>
  <si>
    <t>Teléfonos de contacto</t>
  </si>
  <si>
    <t>Valoración de capacidad de pago (nivel mensual)</t>
  </si>
  <si>
    <t>Menos costos del crédito</t>
  </si>
  <si>
    <t>Fecha de presentación</t>
  </si>
  <si>
    <t>teléfono</t>
  </si>
  <si>
    <t>nombre organización</t>
  </si>
  <si>
    <t>Amenazas (razones por las que podrías quebrar o cerrar).</t>
  </si>
  <si>
    <t>Proceso de producción y operación</t>
  </si>
  <si>
    <t>*En los costos de producción se deberá incluir mano de obra, materiales, servicios y comisiones</t>
  </si>
  <si>
    <t>Fuente de donde obtiene la información</t>
  </si>
  <si>
    <t>Inversión Disponible</t>
  </si>
  <si>
    <t>Inversión Inicial (Cotización)</t>
  </si>
  <si>
    <t>Inversión Requerida</t>
  </si>
  <si>
    <t>Inversión Total</t>
  </si>
  <si>
    <t>Préstamo requerido para el solicitante</t>
  </si>
  <si>
    <t xml:space="preserve">Ventas actuales, costos de producción y gastos </t>
  </si>
  <si>
    <t xml:space="preserve">número de CLABE o número de la cuenta asociada a la persona </t>
  </si>
  <si>
    <t xml:space="preserve">número de teléfono celular del beneficiario </t>
  </si>
  <si>
    <t xml:space="preserve">numérico y tiene catalogo </t>
  </si>
  <si>
    <t>¿Por qué quieres llevar a cabo tu empresa? Desde el punto de vista personal y de negocios</t>
  </si>
  <si>
    <t>Concepto de la empresa: Describa a que se dedicara o cual será el giro de la misma</t>
  </si>
  <si>
    <t>Mercado meta: Cuales son las características de las personas o empresas a las cuales voy a ofrecer mis productos (bienes, comercialización o servicios)</t>
  </si>
  <si>
    <t>¿Cuántos clientes tienes actualmente?</t>
  </si>
  <si>
    <t>¿Qué periodicidad promedio compran tus clientes?</t>
  </si>
  <si>
    <t>¿Dónde están ubicados?</t>
  </si>
  <si>
    <t>¿En qué son más buenos que tú?</t>
  </si>
  <si>
    <t>¿En qué son más débiles que tú?</t>
  </si>
  <si>
    <t>¿Cómo es la calidad de su producto respecto a la tuya?</t>
  </si>
  <si>
    <t>¿Cómo es el precio de su producto respecto a la tuya?</t>
  </si>
  <si>
    <r>
      <rPr>
        <b/>
        <sz val="11"/>
        <color theme="1"/>
        <rFont val="Calibri"/>
        <family val="2"/>
        <scheme val="minor"/>
      </rPr>
      <t>Misión</t>
    </r>
    <r>
      <rPr>
        <sz val="11"/>
        <color theme="1"/>
        <rFont val="Calibri"/>
        <family val="2"/>
        <scheme val="minor"/>
      </rPr>
      <t xml:space="preserve"> : Declaración del presente de la empresa, ¿Qué hace y a quién le vende? Objetivos actuales</t>
    </r>
  </si>
  <si>
    <r>
      <rPr>
        <b/>
        <sz val="11"/>
        <color theme="1"/>
        <rFont val="Calibri"/>
        <family val="2"/>
        <scheme val="minor"/>
      </rPr>
      <t>Visión</t>
    </r>
    <r>
      <rPr>
        <sz val="11"/>
        <color theme="1"/>
        <rFont val="Calibri"/>
        <family val="2"/>
        <scheme val="minor"/>
      </rPr>
      <t xml:space="preserve"> Es a 3 años, ¿Cómo se ve su negocio en el futuro? Objetivos a largo plazo</t>
    </r>
  </si>
  <si>
    <t>AHUMADA</t>
  </si>
  <si>
    <t>ALDAMA</t>
  </si>
  <si>
    <t>ALLENDE</t>
  </si>
  <si>
    <t xml:space="preserve">AQUILES SERDÁN </t>
  </si>
  <si>
    <t xml:space="preserve">ASCENSIÓN </t>
  </si>
  <si>
    <t xml:space="preserve">BACHÍNIVA </t>
  </si>
  <si>
    <t>BALLEZA</t>
  </si>
  <si>
    <t>BATOPILAS DE MANUEL GÓMEZ MORÍN</t>
  </si>
  <si>
    <t>BOCOYNA</t>
  </si>
  <si>
    <t>BUENAVENTURA</t>
  </si>
  <si>
    <t>CAMARGO</t>
  </si>
  <si>
    <t>CARICHÍ</t>
  </si>
  <si>
    <t>CASAS GRANDES</t>
  </si>
  <si>
    <t xml:space="preserve">CHÍNIPAS </t>
  </si>
  <si>
    <t>CORONADO</t>
  </si>
  <si>
    <t xml:space="preserve">COYAME DEL SOTOL </t>
  </si>
  <si>
    <t>CUAUHTÉMOC</t>
  </si>
  <si>
    <t xml:space="preserve">CUSIHUIRIACHI </t>
  </si>
  <si>
    <t>DELICIAS</t>
  </si>
  <si>
    <t>DR. BELISARIO DOMÍNGUEZ</t>
  </si>
  <si>
    <t xml:space="preserve">EL TULE 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</si>
  <si>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</si>
  <si>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</si>
  <si>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</si>
  <si>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</si>
  <si>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</si>
  <si>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</si>
  <si>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</si>
  <si>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</si>
  <si>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</si>
  <si>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 xml:space="preserve">HUEJOTITÁN </t>
  </si>
  <si>
    <t>IGNACIO ZARAGOSA</t>
  </si>
  <si>
    <t>JANOS</t>
  </si>
  <si>
    <t>JIMÉNEZ</t>
  </si>
  <si>
    <t xml:space="preserve">JUÁREZ </t>
  </si>
  <si>
    <t xml:space="preserve">JULIMES </t>
  </si>
  <si>
    <t>LA CRUZ</t>
  </si>
  <si>
    <t>LÓPEZ</t>
  </si>
  <si>
    <t>MADERA</t>
  </si>
  <si>
    <t>MAGUARICHI</t>
  </si>
  <si>
    <t>MANUEL BENAVIDES</t>
  </si>
  <si>
    <t xml:space="preserve">MATACHÍ </t>
  </si>
  <si>
    <t>MATAMOROS</t>
  </si>
  <si>
    <t xml:space="preserve">MEOQUI </t>
  </si>
  <si>
    <t xml:space="preserve">MORELOS 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</si>
  <si>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</si>
  <si>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</si>
  <si>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</si>
  <si>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</si>
  <si>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</si>
  <si>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</si>
  <si>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</si>
  <si>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</si>
  <si>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</si>
  <si>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</si>
  <si>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</si>
  <si>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</si>
  <si>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 xml:space="preserve">SAN FRANCISCO DEL ORO </t>
  </si>
  <si>
    <t>SANTA BÁRBARA</t>
  </si>
  <si>
    <t>SANTA ISABEL</t>
  </si>
  <si>
    <t xml:space="preserve">SATEVÓ </t>
  </si>
  <si>
    <t>SAUCILLO</t>
  </si>
  <si>
    <t>TEMÓSACHIC</t>
  </si>
  <si>
    <t xml:space="preserve">URIQUE </t>
  </si>
  <si>
    <t>URUACHI</t>
  </si>
  <si>
    <t>VALLE DE ZARAGOSA</t>
  </si>
  <si>
    <t>Estado de nacimiento</t>
  </si>
  <si>
    <t>Tipo de identificación</t>
  </si>
  <si>
    <t>INE</t>
  </si>
  <si>
    <t>PASAPORTE</t>
  </si>
  <si>
    <t>CARTILLA MILITAR</t>
  </si>
  <si>
    <t>PREESCOLAR</t>
  </si>
  <si>
    <t>PRIMARIA</t>
  </si>
  <si>
    <t>SECUNDARIA</t>
  </si>
  <si>
    <t>PREPARATORIA / BACHILLERATO</t>
  </si>
  <si>
    <t>TÉCNICO SUPERIOR UNIVERSITARIO</t>
  </si>
  <si>
    <t>LICENCIATURA / INGENIERIA</t>
  </si>
  <si>
    <t xml:space="preserve">MAESTRÍA </t>
  </si>
  <si>
    <t>DOCTORADO</t>
  </si>
  <si>
    <t>H</t>
  </si>
  <si>
    <t>Hombre</t>
  </si>
  <si>
    <t>Mujer</t>
  </si>
  <si>
    <t>Estado Civil</t>
  </si>
  <si>
    <t>UNION LIBRE</t>
  </si>
  <si>
    <t>CASADO(A)</t>
  </si>
  <si>
    <t>SEPARADO(A)</t>
  </si>
  <si>
    <t>DIVORCIADO(A)</t>
  </si>
  <si>
    <t>VIUDO(A)</t>
  </si>
  <si>
    <t>SOLTERO(A)</t>
  </si>
  <si>
    <t>COMERCIAL</t>
  </si>
  <si>
    <t>INDUSTRIAL</t>
  </si>
  <si>
    <t>DE SERVICIOS</t>
  </si>
  <si>
    <t>Alta en Hacienda</t>
  </si>
  <si>
    <t>Plan de Negocios</t>
  </si>
  <si>
    <t>Anexo 3</t>
  </si>
  <si>
    <t>Generación de empleos</t>
  </si>
  <si>
    <t>TENGO EMPLEADOS</t>
  </si>
  <si>
    <t>A FUTURO</t>
  </si>
  <si>
    <t>Tipo de servicio médico</t>
  </si>
  <si>
    <t>Ninguno</t>
  </si>
  <si>
    <t>SE TOMAN LAS VENTAS PROMEDIO DE COLOR VERDE EN LA HOJA DE VENTAS</t>
  </si>
  <si>
    <t>SE HACE LA SUMA DE LOS COSTOS DE PRODUCCIÓN MENOS LOS GASTOS FIJOS</t>
  </si>
  <si>
    <t>SE COLOCA LA MENSUALIDAD DEL CRÉDITO</t>
  </si>
  <si>
    <t>SE HACE SUMA DE LOS COSTOS Y GASTOS MAS EL COSTO DE CRÉDITO</t>
  </si>
  <si>
    <t>COMO RESULTADO TENEMOS LOS COSTOS Y GASTOS TOTALES</t>
  </si>
  <si>
    <t>SE HACE LA SUMA DE LOS INGRESOS FAMILIARES (EN CASO DE QUE EXISTAN OTROS INGRESOS) Y SE RESTAN LOS GASTOS FAMILIARES DEL ESTUDIO SOCIOECONÓMICO</t>
  </si>
  <si>
    <t xml:space="preserve">Dirección de Agronegocios </t>
  </si>
  <si>
    <t xml:space="preserve">Programa para el Fomento a los Agronegocios y del Valor Agregado </t>
  </si>
  <si>
    <t xml:space="preserve">Cédula de presentación al Comité Técnico </t>
  </si>
  <si>
    <t>Fomento a los  Agronegocios y Del Valor Agregado</t>
  </si>
  <si>
    <t xml:space="preserve">Cadena productiva </t>
  </si>
  <si>
    <t xml:space="preserve">Nombre del proyecto </t>
  </si>
  <si>
    <t xml:space="preserve">Antecedentes o experiencia </t>
  </si>
  <si>
    <t xml:space="preserve">Jusrificación de la necesidad del apoyo </t>
  </si>
  <si>
    <t>Destino del apoyo  (equipo, maquinaria, herramientas)</t>
  </si>
  <si>
    <t xml:space="preserve">Perfil y numero de participantes si la empresa es familiar </t>
  </si>
  <si>
    <t xml:space="preserve">Dirección de Agronegocios  </t>
  </si>
  <si>
    <t xml:space="preserve">Información requerida para solicitudes de hasta 40 mil pesos </t>
  </si>
  <si>
    <t>Cédula de Evaluación</t>
  </si>
  <si>
    <t>Proyecto operado por mujer (es)</t>
  </si>
  <si>
    <t xml:space="preserve">Si </t>
  </si>
  <si>
    <t xml:space="preserve">No  </t>
  </si>
  <si>
    <t xml:space="preserve">Datos del apoyo </t>
  </si>
  <si>
    <t>Dirección</t>
  </si>
  <si>
    <t>Determinación del comité técnico</t>
  </si>
  <si>
    <t xml:space="preserve">Revisor del proyecto </t>
  </si>
  <si>
    <t xml:space="preserve">Jefe del Departamento </t>
  </si>
  <si>
    <t xml:space="preserve">Asesor Técnico de la Dirección </t>
  </si>
  <si>
    <t xml:space="preserve">Titular de la Dirección </t>
  </si>
  <si>
    <t xml:space="preserve">PADRON DE BENEFICIARIOS DE AGRONEGOCIOS </t>
  </si>
  <si>
    <t>Firmas de revisión y validación de proyecto</t>
  </si>
  <si>
    <t xml:space="preserve">Descripción del equipo a adquirir </t>
  </si>
  <si>
    <t>patricia.jurado@chihuahua.gob.mx</t>
  </si>
  <si>
    <t>alejandro.galicia@chihuahua.gob.mx</t>
  </si>
  <si>
    <t xml:space="preserve">Facturas y fotografía del proyecto </t>
  </si>
  <si>
    <t xml:space="preserve">MEXICANA </t>
  </si>
  <si>
    <t xml:space="preserve">SEPARACION DE BIENES </t>
  </si>
  <si>
    <t xml:space="preserve">TREJO </t>
  </si>
  <si>
    <t xml:space="preserve">LOPEZ </t>
  </si>
  <si>
    <t>KARLA GUADALUPE</t>
  </si>
  <si>
    <t xml:space="preserve">VILLA JUAREZ </t>
  </si>
  <si>
    <t xml:space="preserve">CERCA DE TODOS LADOS </t>
  </si>
  <si>
    <t>tremenda@hotmail.com</t>
  </si>
  <si>
    <t xml:space="preserve">LA VACA LOLA </t>
  </si>
  <si>
    <t xml:space="preserve">ELABORACION DE QUESO </t>
  </si>
  <si>
    <t xml:space="preserve">PECUARIA AGROINDUSTRIAL </t>
  </si>
  <si>
    <t xml:space="preserve">20 AÑOS DE EXPERIENCIA COMO FAMILIA EN LA ELABORACION DE PRODUCTOS DERIVADOS DE LA LECHE Y 2 AÑOS DADOS DE ALTA EN HACIENDA </t>
  </si>
  <si>
    <t xml:space="preserve">REQUERIMOS EQUIPOS DE REFRIGERACIÓN PARA ALMACENAR LOS QUESOS </t>
  </si>
  <si>
    <t xml:space="preserve">LA CALLE </t>
  </si>
  <si>
    <t xml:space="preserve">VILLA VSTA </t>
  </si>
  <si>
    <t xml:space="preserve">ALDAMA </t>
  </si>
  <si>
    <t xml:space="preserve">CERCA DEL MONTE </t>
  </si>
  <si>
    <t xml:space="preserve">EQUIPAMIENTO </t>
  </si>
  <si>
    <t>X</t>
  </si>
  <si>
    <t xml:space="preserve">TIENDAS LOCALES </t>
  </si>
  <si>
    <t xml:space="preserve">SEMANA </t>
  </si>
  <si>
    <t xml:space="preserve">SOMOS UNA EMPRESA CUYOS INTRESOS SON ESCENCIALES PARA EL SUSTENTO DE LA FAMILIA ADEMAS TENEMOS LA NECESIDAD DE AGREGAR VALOR A LOS PRODCTOS PORQUE SI TENEMOS REFRIGERADOR PODEMOS PRODUCIR PARA TENER EN STOC </t>
  </si>
  <si>
    <t xml:space="preserve">RAMIREZ </t>
  </si>
  <si>
    <t xml:space="preserve">PEREZ </t>
  </si>
  <si>
    <t>JACINTO</t>
  </si>
  <si>
    <t xml:space="preserve">AYUDANTE DEL NEGOCIO </t>
  </si>
  <si>
    <t xml:space="preserve">LE COMPRO LA LECHE A PANCHO EL DEL RANCHO </t>
  </si>
  <si>
    <t xml:space="preserve">VENDO EN LAS TIENDAS DEL PUEBLO Y EN DOS SIX </t>
  </si>
  <si>
    <t xml:space="preserve">LO REALIZO ACTUALMENTE </t>
  </si>
  <si>
    <t xml:space="preserve">SI PORQUE EL QUESO LE PONGO SABORES NATURALES Y HAGO QUESO DE CHILE VERDA ROJO CARNE SECA ETC. </t>
  </si>
  <si>
    <t xml:space="preserve">ZONA NORTE DEL ESTADO </t>
  </si>
  <si>
    <t xml:space="preserve">JUAREZ </t>
  </si>
  <si>
    <t xml:space="preserve">EN LA SALIDA AL VALLE </t>
  </si>
  <si>
    <t xml:space="preserve">PERSONAS QUE GANEN EL SALARIO MINIMO </t>
  </si>
  <si>
    <t xml:space="preserve">PUEDE SER CUALQUIERA </t>
  </si>
  <si>
    <t xml:space="preserve">ES INDIFERENTE EL NIVEL EDUCATIVO DE LOS CLIENTES </t>
  </si>
  <si>
    <t xml:space="preserve">DE BAJO A ALTO </t>
  </si>
  <si>
    <t xml:space="preserve">PUBLICO EN GENERAL </t>
  </si>
  <si>
    <t xml:space="preserve">DOÑA PETRA VENDE QUESOS TAMBIEN EN LA MISMA ZONA QUE YO PERO LA DIFERENCIA ES LA CALIDAD Y EL PRECIO DE MIS PRODUCTOS QUE SON LOS MEJORES </t>
  </si>
  <si>
    <t xml:space="preserve">PUES QUE TIENEN CAPACIDAD DE ALMAENAR MAS Y SIEMPRE TIENEN PARA VENDER Y YO DEBO DE HACER TODOS LOS DÍAS </t>
  </si>
  <si>
    <t>NO TIENEN TANTA VARIEDAD COMO YO Y ADEMAS SI LES PIDEN FUERA DE HORARIO ESTAN MAL</t>
  </si>
  <si>
    <t xml:space="preserve">LOS MIOS SON DE MAYOR CALIDAD PORQUE YO SOLO USO QUESO </t>
  </si>
  <si>
    <t>VENDEMOS AL MISMO PRECIO</t>
  </si>
  <si>
    <t xml:space="preserve">RARAMURI </t>
  </si>
  <si>
    <t xml:space="preserve">SOMOS UN NEGOCIO QUE TIENE MUCHOS AÑOS DE EXPERIENCIA </t>
  </si>
  <si>
    <t xml:space="preserve">NO CONTAMOS CON EQUIPAMIENTO SUFICIENTE </t>
  </si>
  <si>
    <t xml:space="preserve">QUE LOS DUEÑOS DEL RANCHO LECHERO DEJEN DE VERNOS LA LECHE A BUEN PRECIO </t>
  </si>
  <si>
    <t xml:space="preserve">VAN A ABRIR UN FRACCIONAMIENTO CERCA </t>
  </si>
  <si>
    <t xml:space="preserve">NO TENGO </t>
  </si>
  <si>
    <t xml:space="preserve">NO HAY </t>
  </si>
  <si>
    <t xml:space="preserve">QUESO ASADERO </t>
  </si>
  <si>
    <t xml:space="preserve">QUESO EN BOLA </t>
  </si>
  <si>
    <t xml:space="preserve">REFRIGERADOR </t>
  </si>
  <si>
    <t>XXXXXXXXXXXXXXXXXX</t>
  </si>
  <si>
    <t>XXXXXXXXXXXX</t>
  </si>
  <si>
    <t xml:space="preserve">DE LA MISERIA </t>
  </si>
  <si>
    <t xml:space="preserve">Nivel de mercado </t>
  </si>
  <si>
    <t xml:space="preserve">Local </t>
  </si>
  <si>
    <t xml:space="preserve">Regional </t>
  </si>
  <si>
    <t xml:space="preserve">Nacional </t>
  </si>
  <si>
    <t>Mayor a 60 puntos</t>
  </si>
  <si>
    <t>Menor a 59 puntos</t>
  </si>
  <si>
    <t>PANCHO</t>
  </si>
  <si>
    <t xml:space="preserve">QUESO CON CHILE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</si>
</sst>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u/>
      <sz val="7.5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8"/>
      <color indexed="12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30" fillId="8" borderId="0" applyNumberFormat="0" applyBorder="0" applyAlignment="0" applyProtection="0"/>
  </cellStyleXfs>
  <cellXfs count="576">
    <xf numFmtId="0" fontId="0" fillId="0" borderId="0" xfId="0"/>
    <xf numFmtId="0" fontId="15" fillId="0" borderId="0" xfId="2" applyFont="1" applyAlignment="1">
      <alignment horizontal="right" vertical="center"/>
    </xf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44" fontId="0" fillId="0" borderId="0" xfId="1" applyFont="1" applyBorder="1" applyAlignment="1"/>
    <xf numFmtId="0" fontId="0" fillId="2" borderId="0" xfId="0" applyFill="1"/>
    <xf numFmtId="0" fontId="0" fillId="2" borderId="0" xfId="0" applyFill="1" applyBorder="1"/>
    <xf numFmtId="0" fontId="0" fillId="0" borderId="0" xfId="0" applyProtection="1"/>
    <xf numFmtId="0" fontId="0" fillId="0" borderId="0" xfId="0" applyProtection="1">
      <protection locked="0"/>
    </xf>
    <xf numFmtId="0" fontId="0" fillId="0" borderId="3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1" xfId="0" applyBorder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0" xfId="0" applyBorder="1" applyProtection="1"/>
    <xf numFmtId="0" fontId="11" fillId="0" borderId="0" xfId="0" applyFont="1" applyProtection="1"/>
    <xf numFmtId="0" fontId="0" fillId="0" borderId="0" xfId="0" applyAlignment="1" applyProtection="1">
      <alignment vertical="center"/>
    </xf>
    <xf numFmtId="0" fontId="23" fillId="0" borderId="0" xfId="2" applyFont="1" applyFill="1" applyBorder="1" applyAlignment="1" applyProtection="1"/>
    <xf numFmtId="0" fontId="24" fillId="0" borderId="0" xfId="0" applyFont="1" applyFill="1" applyBorder="1" applyAlignment="1" applyProtection="1"/>
    <xf numFmtId="44" fontId="24" fillId="0" borderId="0" xfId="1" applyFont="1" applyFill="1" applyBorder="1" applyAlignment="1" applyProtection="1"/>
    <xf numFmtId="0" fontId="24" fillId="0" borderId="0" xfId="0" applyFont="1" applyBorder="1" applyAlignment="1" applyProtection="1"/>
    <xf numFmtId="44" fontId="24" fillId="0" borderId="0" xfId="1" applyFont="1" applyBorder="1" applyAlignme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5" xfId="0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49" fontId="16" fillId="9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5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49" fontId="0" fillId="0" borderId="0" xfId="0" applyNumberFormat="1" applyFont="1" applyProtection="1"/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Border="1" applyProtection="1"/>
    <xf numFmtId="49" fontId="0" fillId="0" borderId="5" xfId="0" applyNumberFormat="1" applyFont="1" applyBorder="1" applyAlignment="1" applyProtection="1">
      <alignment horizontal="center"/>
    </xf>
    <xf numFmtId="49" fontId="0" fillId="0" borderId="5" xfId="0" applyNumberFormat="1" applyFont="1" applyBorder="1" applyAlignment="1" applyProtection="1">
      <alignment horizontal="center" vertical="center"/>
    </xf>
    <xf numFmtId="49" fontId="11" fillId="0" borderId="0" xfId="0" applyNumberFormat="1" applyFont="1" applyAlignment="1">
      <alignment vertical="center"/>
    </xf>
    <xf numFmtId="49" fontId="31" fillId="7" borderId="5" xfId="11" applyNumberFormat="1" applyFont="1" applyBorder="1" applyAlignment="1">
      <alignment horizontal="center" vertical="center" wrapText="1"/>
    </xf>
    <xf numFmtId="49" fontId="32" fillId="8" borderId="5" xfId="12" applyNumberFormat="1" applyFont="1" applyBorder="1" applyAlignment="1">
      <alignment horizontal="center" vertical="center" wrapText="1"/>
    </xf>
    <xf numFmtId="49" fontId="32" fillId="8" borderId="5" xfId="12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28" xfId="0" applyFont="1" applyBorder="1" applyAlignment="1" applyProtection="1">
      <alignment wrapText="1"/>
      <protection locked="0"/>
    </xf>
    <xf numFmtId="0" fontId="11" fillId="0" borderId="29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9" xfId="0" applyFont="1" applyBorder="1" applyAlignment="1" applyProtection="1">
      <alignment wrapText="1"/>
      <protection locked="0"/>
    </xf>
    <xf numFmtId="0" fontId="9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0" fillId="0" borderId="29" xfId="0" applyBorder="1"/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0" fillId="10" borderId="37" xfId="0" applyFont="1" applyFill="1" applyBorder="1"/>
    <xf numFmtId="0" fontId="0" fillId="0" borderId="37" xfId="0" applyFont="1" applyBorder="1"/>
    <xf numFmtId="0" fontId="0" fillId="11" borderId="37" xfId="0" applyFont="1" applyFill="1" applyBorder="1"/>
    <xf numFmtId="0" fontId="2" fillId="12" borderId="3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0" fillId="3" borderId="22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34" fillId="2" borderId="0" xfId="2" applyFont="1" applyFill="1" applyAlignment="1" applyProtection="1">
      <alignment vertical="center"/>
      <protection locked="0"/>
    </xf>
    <xf numFmtId="0" fontId="15" fillId="2" borderId="0" xfId="2" applyFont="1" applyFill="1" applyAlignment="1" applyProtection="1">
      <alignment horizontal="right" vertical="center"/>
      <protection locked="0"/>
    </xf>
    <xf numFmtId="0" fontId="9" fillId="2" borderId="0" xfId="2" applyFont="1" applyFill="1" applyProtection="1">
      <protection locked="0"/>
    </xf>
    <xf numFmtId="0" fontId="11" fillId="2" borderId="0" xfId="0" applyFont="1" applyFill="1" applyProtection="1">
      <protection locked="0"/>
    </xf>
    <xf numFmtId="0" fontId="6" fillId="0" borderId="0" xfId="2" applyFont="1" applyProtection="1">
      <protection locked="0"/>
    </xf>
    <xf numFmtId="0" fontId="24" fillId="0" borderId="0" xfId="0" applyFont="1" applyProtection="1">
      <protection locked="0"/>
    </xf>
    <xf numFmtId="0" fontId="23" fillId="2" borderId="0" xfId="2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protection locked="0"/>
    </xf>
    <xf numFmtId="0" fontId="6" fillId="2" borderId="0" xfId="2" applyFont="1" applyFill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164" fontId="6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164" fontId="6" fillId="2" borderId="0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 applyAlignment="1" applyProtection="1">
      <protection locked="0"/>
    </xf>
    <xf numFmtId="0" fontId="6" fillId="0" borderId="0" xfId="2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protection locked="0"/>
    </xf>
    <xf numFmtId="44" fontId="24" fillId="0" borderId="0" xfId="1" applyFont="1" applyFill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44" fontId="24" fillId="0" borderId="0" xfId="1" applyFont="1" applyBorder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26" fillId="0" borderId="0" xfId="0" applyFont="1" applyBorder="1" applyAlignment="1" applyProtection="1">
      <protection locked="0"/>
    </xf>
    <xf numFmtId="44" fontId="24" fillId="0" borderId="0" xfId="0" applyNumberFormat="1" applyFont="1" applyBorder="1" applyAlignment="1" applyProtection="1">
      <protection locked="0"/>
    </xf>
    <xf numFmtId="0" fontId="6" fillId="0" borderId="0" xfId="2" applyFont="1" applyBorder="1" applyProtection="1">
      <protection locked="0"/>
    </xf>
    <xf numFmtId="164" fontId="6" fillId="0" borderId="0" xfId="4" applyFont="1" applyBorder="1" applyAlignment="1" applyProtection="1">
      <protection locked="0"/>
    </xf>
    <xf numFmtId="164" fontId="6" fillId="0" borderId="0" xfId="4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13" fillId="2" borderId="0" xfId="0" applyFont="1" applyFill="1" applyProtection="1">
      <protection locked="0"/>
    </xf>
    <xf numFmtId="0" fontId="0" fillId="3" borderId="21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9" xfId="0" applyBorder="1" applyProtection="1">
      <protection locked="0"/>
    </xf>
    <xf numFmtId="0" fontId="12" fillId="2" borderId="22" xfId="0" applyFont="1" applyFill="1" applyBorder="1" applyAlignment="1" applyProtection="1">
      <protection locked="0"/>
    </xf>
    <xf numFmtId="0" fontId="12" fillId="2" borderId="21" xfId="0" applyFont="1" applyFill="1" applyBorder="1" applyAlignment="1" applyProtection="1">
      <protection locked="0"/>
    </xf>
    <xf numFmtId="0" fontId="19" fillId="0" borderId="0" xfId="10" applyAlignment="1" applyProtection="1"/>
    <xf numFmtId="0" fontId="11" fillId="2" borderId="22" xfId="0" applyFont="1" applyFill="1" applyBorder="1" applyAlignment="1" applyProtection="1">
      <alignment horizontal="center" wrapText="1"/>
      <protection locked="0"/>
    </xf>
    <xf numFmtId="0" fontId="11" fillId="2" borderId="21" xfId="0" applyFont="1" applyFill="1" applyBorder="1" applyAlignment="1" applyProtection="1">
      <alignment horizontal="center" wrapText="1"/>
      <protection locked="0"/>
    </xf>
    <xf numFmtId="0" fontId="11" fillId="2" borderId="23" xfId="0" applyFont="1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wrapText="1"/>
      <protection locked="0"/>
    </xf>
    <xf numFmtId="1" fontId="11" fillId="0" borderId="22" xfId="0" applyNumberFormat="1" applyFont="1" applyBorder="1" applyAlignment="1" applyProtection="1">
      <alignment horizontal="center" wrapText="1"/>
      <protection locked="0"/>
    </xf>
    <xf numFmtId="1" fontId="11" fillId="0" borderId="21" xfId="0" applyNumberFormat="1" applyFont="1" applyBorder="1" applyAlignment="1" applyProtection="1">
      <alignment horizontal="center" wrapText="1"/>
      <protection locked="0"/>
    </xf>
    <xf numFmtId="1" fontId="11" fillId="0" borderId="23" xfId="0" applyNumberFormat="1" applyFont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right"/>
      <protection locked="0"/>
    </xf>
    <xf numFmtId="0" fontId="3" fillId="5" borderId="32" xfId="0" applyFont="1" applyFill="1" applyBorder="1" applyAlignment="1" applyProtection="1">
      <alignment horizontal="right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right"/>
      <protection locked="0"/>
    </xf>
    <xf numFmtId="0" fontId="3" fillId="5" borderId="30" xfId="0" applyFont="1" applyFill="1" applyBorder="1" applyAlignment="1" applyProtection="1">
      <alignment horizontal="right"/>
      <protection locked="0"/>
    </xf>
    <xf numFmtId="0" fontId="3" fillId="5" borderId="31" xfId="0" applyFont="1" applyFill="1" applyBorder="1" applyAlignment="1" applyProtection="1">
      <alignment horizontal="right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14" fontId="11" fillId="0" borderId="22" xfId="0" applyNumberFormat="1" applyFont="1" applyBorder="1" applyAlignment="1" applyProtection="1">
      <alignment horizontal="center" wrapText="1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46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6" fillId="0" borderId="21" xfId="0" applyFont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11" fillId="0" borderId="43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44" fontId="11" fillId="0" borderId="43" xfId="0" applyNumberFormat="1" applyFont="1" applyBorder="1" applyAlignment="1" applyProtection="1">
      <alignment horizontal="center" wrapText="1"/>
      <protection locked="0"/>
    </xf>
    <xf numFmtId="44" fontId="11" fillId="0" borderId="44" xfId="0" applyNumberFormat="1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44" fontId="11" fillId="0" borderId="2" xfId="0" applyNumberFormat="1" applyFont="1" applyBorder="1" applyAlignment="1" applyProtection="1">
      <alignment horizontal="center" wrapText="1"/>
      <protection locked="0"/>
    </xf>
    <xf numFmtId="44" fontId="11" fillId="0" borderId="42" xfId="0" applyNumberFormat="1" applyFont="1" applyBorder="1" applyAlignment="1" applyProtection="1">
      <alignment horizontal="center" wrapText="1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9" fillId="0" borderId="22" xfId="10" applyBorder="1" applyAlignment="1" applyProtection="1">
      <alignment horizontal="center" wrapText="1"/>
      <protection locked="0"/>
    </xf>
    <xf numFmtId="1" fontId="15" fillId="0" borderId="22" xfId="0" applyNumberFormat="1" applyFont="1" applyBorder="1" applyAlignment="1" applyProtection="1">
      <alignment horizontal="center" wrapText="1"/>
      <protection locked="0"/>
    </xf>
    <xf numFmtId="1" fontId="15" fillId="0" borderId="21" xfId="0" applyNumberFormat="1" applyFont="1" applyBorder="1" applyAlignment="1" applyProtection="1">
      <alignment horizontal="center" wrapText="1"/>
      <protection locked="0"/>
    </xf>
    <xf numFmtId="1" fontId="15" fillId="0" borderId="23" xfId="0" applyNumberFormat="1" applyFont="1" applyBorder="1" applyAlignment="1" applyProtection="1">
      <alignment horizontal="center" wrapText="1"/>
      <protection locked="0"/>
    </xf>
    <xf numFmtId="14" fontId="11" fillId="0" borderId="21" xfId="0" applyNumberFormat="1" applyFont="1" applyBorder="1" applyAlignment="1" applyProtection="1">
      <alignment horizontal="center" wrapText="1"/>
      <protection locked="0"/>
    </xf>
    <xf numFmtId="14" fontId="11" fillId="0" borderId="23" xfId="0" applyNumberFormat="1" applyFont="1" applyBorder="1" applyAlignment="1" applyProtection="1">
      <alignment horizontal="center" wrapText="1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3" fillId="5" borderId="22" xfId="0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Alignment="1" applyProtection="1">
      <alignment horizontal="right"/>
      <protection locked="0"/>
    </xf>
    <xf numFmtId="0" fontId="3" fillId="5" borderId="55" xfId="0" applyFont="1" applyFill="1" applyBorder="1" applyAlignment="1" applyProtection="1">
      <alignment horizontal="right"/>
      <protection locked="0"/>
    </xf>
    <xf numFmtId="14" fontId="0" fillId="0" borderId="54" xfId="0" applyNumberForma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 wrapText="1"/>
      <protection locked="0"/>
    </xf>
    <xf numFmtId="0" fontId="0" fillId="3" borderId="23" xfId="0" applyFill="1" applyBorder="1" applyAlignment="1" applyProtection="1">
      <alignment horizontal="left" wrapText="1"/>
      <protection locked="0"/>
    </xf>
    <xf numFmtId="0" fontId="35" fillId="0" borderId="22" xfId="10" applyFont="1" applyBorder="1" applyAlignment="1" applyProtection="1">
      <alignment horizontal="center" wrapText="1"/>
      <protection locked="0"/>
    </xf>
    <xf numFmtId="44" fontId="11" fillId="0" borderId="14" xfId="0" applyNumberFormat="1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0" fontId="16" fillId="3" borderId="22" xfId="0" applyFont="1" applyFill="1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/>
      <protection locked="0"/>
    </xf>
    <xf numFmtId="44" fontId="24" fillId="0" borderId="5" xfId="1" applyFont="1" applyBorder="1" applyAlignment="1" applyProtection="1">
      <alignment horizontal="center"/>
      <protection locked="0"/>
    </xf>
    <xf numFmtId="0" fontId="28" fillId="2" borderId="0" xfId="2" applyFont="1" applyFill="1" applyAlignment="1" applyProtection="1">
      <alignment horizontal="right" vertical="center"/>
      <protection locked="0"/>
    </xf>
    <xf numFmtId="0" fontId="23" fillId="5" borderId="22" xfId="2" applyFont="1" applyFill="1" applyBorder="1" applyAlignment="1" applyProtection="1">
      <alignment horizontal="center" vertical="center"/>
      <protection locked="0"/>
    </xf>
    <xf numFmtId="0" fontId="23" fillId="5" borderId="21" xfId="2" applyFont="1" applyFill="1" applyBorder="1" applyAlignment="1" applyProtection="1">
      <alignment horizontal="center" vertical="center"/>
      <protection locked="0"/>
    </xf>
    <xf numFmtId="0" fontId="23" fillId="5" borderId="23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6" fillId="3" borderId="37" xfId="2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44" fontId="6" fillId="0" borderId="30" xfId="1" applyFont="1" applyBorder="1" applyAlignment="1" applyProtection="1">
      <alignment horizontal="center" vertical="center"/>
      <protection locked="0"/>
    </xf>
    <xf numFmtId="44" fontId="6" fillId="0" borderId="31" xfId="1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/>
      <protection locked="0"/>
    </xf>
    <xf numFmtId="0" fontId="6" fillId="0" borderId="16" xfId="2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166" fontId="6" fillId="0" borderId="5" xfId="2" applyNumberFormat="1" applyFont="1" applyBorder="1" applyAlignment="1" applyProtection="1">
      <alignment horizontal="center" vertical="center"/>
      <protection locked="0"/>
    </xf>
    <xf numFmtId="44" fontId="6" fillId="0" borderId="11" xfId="2" applyNumberFormat="1" applyFont="1" applyBorder="1" applyAlignment="1" applyProtection="1">
      <alignment horizontal="center"/>
      <protection locked="0"/>
    </xf>
    <xf numFmtId="0" fontId="6" fillId="0" borderId="32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164" fontId="6" fillId="0" borderId="5" xfId="4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3" borderId="24" xfId="2" applyFont="1" applyFill="1" applyBorder="1" applyAlignment="1" applyProtection="1">
      <alignment horizontal="center"/>
      <protection locked="0"/>
    </xf>
    <xf numFmtId="0" fontId="6" fillId="3" borderId="20" xfId="2" applyFont="1" applyFill="1" applyBorder="1" applyAlignment="1" applyProtection="1">
      <alignment horizontal="center"/>
      <protection locked="0"/>
    </xf>
    <xf numFmtId="0" fontId="6" fillId="3" borderId="3" xfId="2" applyFont="1" applyFill="1" applyBorder="1" applyAlignment="1" applyProtection="1">
      <alignment horizontal="center"/>
      <protection locked="0"/>
    </xf>
    <xf numFmtId="0" fontId="6" fillId="3" borderId="13" xfId="2" applyFont="1" applyFill="1" applyBorder="1" applyAlignment="1" applyProtection="1">
      <alignment horizontal="center"/>
      <protection locked="0"/>
    </xf>
    <xf numFmtId="0" fontId="18" fillId="0" borderId="0" xfId="2" applyFont="1" applyBorder="1" applyAlignment="1" applyProtection="1">
      <alignment horizontal="right"/>
      <protection locked="0"/>
    </xf>
    <xf numFmtId="0" fontId="25" fillId="5" borderId="11" xfId="2" applyFont="1" applyFill="1" applyBorder="1" applyAlignment="1" applyProtection="1">
      <alignment horizontal="right" vertical="center"/>
      <protection locked="0"/>
    </xf>
    <xf numFmtId="0" fontId="25" fillId="5" borderId="32" xfId="2" applyFont="1" applyFill="1" applyBorder="1" applyAlignment="1" applyProtection="1">
      <alignment horizontal="right" vertical="center"/>
      <protection locked="0"/>
    </xf>
    <xf numFmtId="14" fontId="6" fillId="0" borderId="32" xfId="2" applyNumberFormat="1" applyFont="1" applyBorder="1" applyAlignment="1" applyProtection="1">
      <alignment horizontal="center" vertical="center"/>
      <protection locked="0"/>
    </xf>
    <xf numFmtId="14" fontId="6" fillId="0" borderId="12" xfId="2" applyNumberFormat="1" applyFont="1" applyBorder="1" applyAlignment="1" applyProtection="1">
      <alignment horizontal="center" vertical="center"/>
      <protection locked="0"/>
    </xf>
    <xf numFmtId="0" fontId="25" fillId="5" borderId="12" xfId="2" applyFont="1" applyFill="1" applyBorder="1" applyAlignment="1" applyProtection="1">
      <alignment horizontal="right" vertical="center"/>
      <protection locked="0"/>
    </xf>
    <xf numFmtId="0" fontId="6" fillId="0" borderId="33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35" xfId="2" applyFont="1" applyBorder="1" applyAlignment="1" applyProtection="1">
      <alignment horizontal="center" vertical="center"/>
      <protection locked="0"/>
    </xf>
    <xf numFmtId="0" fontId="6" fillId="3" borderId="7" xfId="2" applyFont="1" applyFill="1" applyBorder="1" applyAlignment="1" applyProtection="1">
      <alignment horizontal="center"/>
      <protection locked="0"/>
    </xf>
    <xf numFmtId="0" fontId="6" fillId="3" borderId="5" xfId="2" applyFont="1" applyFill="1" applyBorder="1" applyAlignment="1" applyProtection="1">
      <alignment horizontal="center"/>
      <protection locked="0"/>
    </xf>
    <xf numFmtId="0" fontId="24" fillId="3" borderId="5" xfId="0" applyFont="1" applyFill="1" applyBorder="1" applyAlignment="1" applyProtection="1">
      <alignment horizontal="center"/>
      <protection locked="0"/>
    </xf>
    <xf numFmtId="164" fontId="6" fillId="0" borderId="25" xfId="4" applyFont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6" fillId="3" borderId="11" xfId="2" applyNumberFormat="1" applyFont="1" applyFill="1" applyBorder="1" applyAlignment="1" applyProtection="1">
      <alignment horizontal="center" vertical="center"/>
      <protection locked="0"/>
    </xf>
    <xf numFmtId="0" fontId="6" fillId="3" borderId="32" xfId="2" applyFont="1" applyFill="1" applyBorder="1" applyAlignment="1" applyProtection="1">
      <alignment horizontal="center" vertical="center"/>
      <protection locked="0"/>
    </xf>
    <xf numFmtId="0" fontId="6" fillId="3" borderId="12" xfId="2" applyFont="1" applyFill="1" applyBorder="1" applyAlignment="1" applyProtection="1">
      <alignment horizontal="center" vertical="center"/>
      <protection locked="0"/>
    </xf>
    <xf numFmtId="0" fontId="24" fillId="3" borderId="8" xfId="0" applyFont="1" applyFill="1" applyBorder="1" applyAlignment="1" applyProtection="1">
      <alignment horizontal="center"/>
      <protection locked="0"/>
    </xf>
    <xf numFmtId="0" fontId="18" fillId="3" borderId="1" xfId="2" applyFont="1" applyFill="1" applyBorder="1" applyAlignment="1" applyProtection="1">
      <alignment horizontal="center" vertical="center"/>
      <protection locked="0"/>
    </xf>
    <xf numFmtId="0" fontId="18" fillId="3" borderId="2" xfId="2" applyFont="1" applyFill="1" applyBorder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10" fontId="0" fillId="0" borderId="5" xfId="0" applyNumberFormat="1" applyBorder="1" applyAlignment="1" applyProtection="1">
      <alignment horizontal="center" vertical="center"/>
      <protection locked="0"/>
    </xf>
    <xf numFmtId="44" fontId="6" fillId="0" borderId="22" xfId="2" applyNumberFormat="1" applyFont="1" applyBorder="1" applyAlignment="1" applyProtection="1">
      <alignment horizontal="center"/>
      <protection locked="0"/>
    </xf>
    <xf numFmtId="0" fontId="6" fillId="0" borderId="21" xfId="2" applyFont="1" applyBorder="1" applyAlignment="1" applyProtection="1">
      <alignment horizontal="center"/>
      <protection locked="0"/>
    </xf>
    <xf numFmtId="0" fontId="6" fillId="0" borderId="23" xfId="2" applyFont="1" applyBorder="1" applyAlignment="1" applyProtection="1">
      <alignment horizontal="center"/>
      <protection locked="0"/>
    </xf>
    <xf numFmtId="0" fontId="27" fillId="0" borderId="0" xfId="2" applyFont="1" applyAlignment="1" applyProtection="1">
      <alignment horizontal="left" vertical="top" wrapText="1"/>
      <protection locked="0"/>
    </xf>
    <xf numFmtId="44" fontId="24" fillId="0" borderId="8" xfId="1" applyFont="1" applyBorder="1" applyAlignment="1" applyProtection="1">
      <alignment horizontal="center"/>
      <protection locked="0"/>
    </xf>
    <xf numFmtId="44" fontId="24" fillId="0" borderId="22" xfId="0" applyNumberFormat="1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4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5" borderId="22" xfId="2" applyFont="1" applyFill="1" applyBorder="1" applyAlignment="1" applyProtection="1">
      <alignment horizontal="center"/>
      <protection locked="0"/>
    </xf>
    <xf numFmtId="0" fontId="23" fillId="5" borderId="21" xfId="2" applyFont="1" applyFill="1" applyBorder="1" applyAlignment="1" applyProtection="1">
      <alignment horizontal="center"/>
      <protection locked="0"/>
    </xf>
    <xf numFmtId="0" fontId="23" fillId="5" borderId="23" xfId="2" applyFont="1" applyFill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44" fontId="24" fillId="0" borderId="10" xfId="0" applyNumberFormat="1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6" fillId="3" borderId="11" xfId="2" applyFont="1" applyFill="1" applyBorder="1" applyAlignment="1" applyProtection="1">
      <alignment horizontal="center"/>
      <protection locked="0"/>
    </xf>
    <xf numFmtId="0" fontId="6" fillId="3" borderId="32" xfId="2" applyFont="1" applyFill="1" applyBorder="1" applyAlignment="1" applyProtection="1">
      <alignment horizontal="center"/>
      <protection locked="0"/>
    </xf>
    <xf numFmtId="0" fontId="6" fillId="3" borderId="12" xfId="2" applyFont="1" applyFill="1" applyBorder="1" applyAlignment="1" applyProtection="1">
      <alignment horizontal="center"/>
      <protection locked="0"/>
    </xf>
    <xf numFmtId="0" fontId="24" fillId="3" borderId="11" xfId="0" applyFont="1" applyFill="1" applyBorder="1" applyAlignment="1" applyProtection="1">
      <alignment horizontal="center"/>
      <protection locked="0"/>
    </xf>
    <xf numFmtId="0" fontId="24" fillId="3" borderId="32" xfId="0" applyFont="1" applyFill="1" applyBorder="1" applyAlignment="1" applyProtection="1">
      <alignment horizontal="center"/>
      <protection locked="0"/>
    </xf>
    <xf numFmtId="0" fontId="24" fillId="3" borderId="12" xfId="0" applyFont="1" applyFill="1" applyBorder="1" applyAlignment="1" applyProtection="1">
      <alignment horizontal="center"/>
      <protection locked="0"/>
    </xf>
    <xf numFmtId="0" fontId="24" fillId="0" borderId="45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44" fontId="24" fillId="0" borderId="13" xfId="1" applyFont="1" applyBorder="1" applyAlignment="1" applyProtection="1">
      <alignment horizontal="center"/>
      <protection locked="0"/>
    </xf>
    <xf numFmtId="44" fontId="24" fillId="0" borderId="46" xfId="1" applyFont="1" applyBorder="1" applyAlignment="1" applyProtection="1">
      <alignment horizontal="center"/>
      <protection locked="0"/>
    </xf>
    <xf numFmtId="44" fontId="24" fillId="0" borderId="0" xfId="1" applyFont="1" applyFill="1" applyBorder="1" applyAlignment="1" applyProtection="1">
      <alignment horizontal="center"/>
      <protection locked="0"/>
    </xf>
    <xf numFmtId="0" fontId="6" fillId="0" borderId="9" xfId="2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/>
      <protection locked="0"/>
    </xf>
    <xf numFmtId="0" fontId="24" fillId="0" borderId="47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166" fontId="6" fillId="0" borderId="30" xfId="2" applyNumberFormat="1" applyFont="1" applyBorder="1" applyAlignment="1" applyProtection="1">
      <alignment horizontal="center" vertical="center"/>
      <protection locked="0"/>
    </xf>
    <xf numFmtId="0" fontId="6" fillId="0" borderId="30" xfId="2" applyFont="1" applyBorder="1" applyAlignment="1" applyProtection="1">
      <alignment horizontal="center" vertical="center"/>
      <protection locked="0"/>
    </xf>
    <xf numFmtId="44" fontId="24" fillId="0" borderId="0" xfId="1" applyFont="1" applyFill="1" applyBorder="1" applyAlignment="1" applyProtection="1">
      <alignment horizontal="center"/>
    </xf>
    <xf numFmtId="44" fontId="24" fillId="0" borderId="0" xfId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166" fontId="0" fillId="0" borderId="21" xfId="0" applyNumberFormat="1" applyBorder="1" applyAlignment="1" applyProtection="1">
      <alignment horizontal="center" vertical="center"/>
      <protection locked="0"/>
    </xf>
    <xf numFmtId="166" fontId="0" fillId="0" borderId="23" xfId="0" applyNumberFormat="1" applyBorder="1" applyAlignment="1" applyProtection="1">
      <alignment horizontal="center" vertical="center"/>
      <protection locked="0"/>
    </xf>
    <xf numFmtId="0" fontId="23" fillId="5" borderId="26" xfId="2" applyFont="1" applyFill="1" applyBorder="1" applyAlignment="1" applyProtection="1">
      <alignment horizontal="center"/>
      <protection locked="0"/>
    </xf>
    <xf numFmtId="0" fontId="23" fillId="5" borderId="6" xfId="2" applyFont="1" applyFill="1" applyBorder="1" applyAlignment="1" applyProtection="1">
      <alignment horizontal="center"/>
      <protection locked="0"/>
    </xf>
    <xf numFmtId="0" fontId="23" fillId="5" borderId="27" xfId="2" applyFont="1" applyFill="1" applyBorder="1" applyAlignment="1" applyProtection="1">
      <alignment horizontal="center"/>
      <protection locked="0"/>
    </xf>
    <xf numFmtId="44" fontId="24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44" fontId="24" fillId="0" borderId="10" xfId="1" applyFont="1" applyBorder="1" applyAlignment="1" applyProtection="1">
      <alignment horizontal="center"/>
      <protection locked="0"/>
    </xf>
    <xf numFmtId="44" fontId="24" fillId="0" borderId="47" xfId="1" applyFont="1" applyBorder="1" applyAlignment="1" applyProtection="1">
      <alignment horizont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9" xfId="2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61" xfId="2" applyFont="1" applyBorder="1" applyAlignment="1" applyProtection="1">
      <alignment horizontal="center"/>
      <protection locked="0"/>
    </xf>
    <xf numFmtId="44" fontId="6" fillId="0" borderId="1" xfId="1" applyFont="1" applyBorder="1" applyAlignment="1" applyProtection="1">
      <alignment horizontal="center"/>
      <protection locked="0"/>
    </xf>
    <xf numFmtId="44" fontId="6" fillId="0" borderId="2" xfId="1" applyFont="1" applyBorder="1" applyAlignment="1" applyProtection="1">
      <alignment horizontal="center"/>
      <protection locked="0"/>
    </xf>
    <xf numFmtId="44" fontId="6" fillId="0" borderId="4" xfId="1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4" xfId="2" applyFont="1" applyBorder="1" applyAlignment="1" applyProtection="1">
      <alignment horizontal="center"/>
      <protection locked="0"/>
    </xf>
    <xf numFmtId="164" fontId="6" fillId="0" borderId="1" xfId="4" applyFont="1" applyBorder="1" applyAlignment="1" applyProtection="1">
      <alignment horizontal="center"/>
      <protection locked="0"/>
    </xf>
    <xf numFmtId="164" fontId="6" fillId="0" borderId="2" xfId="4" applyFont="1" applyBorder="1" applyAlignment="1" applyProtection="1">
      <alignment horizontal="center"/>
      <protection locked="0"/>
    </xf>
    <xf numFmtId="164" fontId="6" fillId="0" borderId="4" xfId="4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44" fontId="11" fillId="0" borderId="5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3" fillId="2" borderId="0" xfId="2" applyFont="1" applyFill="1" applyAlignment="1">
      <alignment horizontal="right" vertical="center"/>
    </xf>
    <xf numFmtId="0" fontId="5" fillId="0" borderId="0" xfId="2" applyFont="1" applyAlignment="1">
      <alignment horizontal="left"/>
    </xf>
    <xf numFmtId="0" fontId="22" fillId="5" borderId="11" xfId="2" applyFont="1" applyFill="1" applyBorder="1" applyAlignment="1">
      <alignment horizontal="right" vertical="center"/>
    </xf>
    <xf numFmtId="0" fontId="22" fillId="5" borderId="32" xfId="2" applyFont="1" applyFill="1" applyBorder="1" applyAlignment="1">
      <alignment horizontal="right" vertical="center"/>
    </xf>
    <xf numFmtId="14" fontId="7" fillId="0" borderId="32" xfId="2" applyNumberFormat="1" applyFont="1" applyBorder="1" applyAlignment="1">
      <alignment horizontal="center" vertical="center"/>
    </xf>
    <xf numFmtId="14" fontId="7" fillId="0" borderId="12" xfId="2" applyNumberFormat="1" applyFont="1" applyBorder="1" applyAlignment="1">
      <alignment horizontal="center" vertical="center"/>
    </xf>
    <xf numFmtId="0" fontId="22" fillId="5" borderId="12" xfId="2" applyFont="1" applyFill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44" fontId="11" fillId="0" borderId="5" xfId="1" applyFont="1" applyBorder="1" applyAlignment="1" applyProtection="1">
      <alignment horizontal="center"/>
      <protection locked="0"/>
    </xf>
    <xf numFmtId="44" fontId="11" fillId="0" borderId="13" xfId="1" applyFont="1" applyBorder="1" applyAlignment="1">
      <alignment horizontal="center"/>
    </xf>
    <xf numFmtId="0" fontId="0" fillId="0" borderId="24" xfId="0" applyBorder="1" applyAlignment="1">
      <alignment horizontal="center"/>
    </xf>
    <xf numFmtId="44" fontId="11" fillId="3" borderId="5" xfId="1" applyFont="1" applyFill="1" applyBorder="1" applyAlignment="1">
      <alignment horizontal="center"/>
    </xf>
    <xf numFmtId="44" fontId="11" fillId="0" borderId="5" xfId="1" applyNumberFormat="1" applyFont="1" applyBorder="1" applyAlignment="1">
      <alignment horizontal="center"/>
    </xf>
    <xf numFmtId="44" fontId="11" fillId="4" borderId="5" xfId="1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 wrapText="1"/>
      <protection locked="0"/>
    </xf>
    <xf numFmtId="0" fontId="11" fillId="0" borderId="27" xfId="0" applyFont="1" applyFill="1" applyBorder="1" applyAlignment="1" applyProtection="1">
      <alignment horizontal="center" wrapText="1"/>
      <protection locked="0"/>
    </xf>
    <xf numFmtId="0" fontId="11" fillId="0" borderId="5" xfId="0" applyFont="1" applyFill="1" applyBorder="1" applyAlignment="1" applyProtection="1">
      <alignment horizontal="center" wrapText="1"/>
      <protection locked="0"/>
    </xf>
    <xf numFmtId="0" fontId="11" fillId="0" borderId="8" xfId="0" applyFont="1" applyFill="1" applyBorder="1" applyAlignment="1" applyProtection="1">
      <alignment horizontal="center" wrapText="1"/>
      <protection locked="0"/>
    </xf>
    <xf numFmtId="0" fontId="11" fillId="0" borderId="6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64" xfId="0" applyFont="1" applyFill="1" applyBorder="1" applyAlignment="1" applyProtection="1">
      <alignment horizont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1" fillId="0" borderId="19" xfId="0" applyFont="1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6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58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29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5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47" xfId="0" applyFont="1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right"/>
      <protection locked="0"/>
    </xf>
    <xf numFmtId="0" fontId="21" fillId="0" borderId="23" xfId="0" applyFont="1" applyBorder="1" applyAlignment="1" applyProtection="1">
      <alignment horizontal="right"/>
      <protection locked="0"/>
    </xf>
    <xf numFmtId="44" fontId="0" fillId="0" borderId="48" xfId="1" applyFont="1" applyBorder="1" applyAlignment="1" applyProtection="1">
      <alignment horizontal="center"/>
      <protection locked="0"/>
    </xf>
    <xf numFmtId="44" fontId="0" fillId="0" borderId="38" xfId="1" applyFont="1" applyBorder="1" applyAlignment="1" applyProtection="1">
      <alignment horizontal="center"/>
      <protection locked="0"/>
    </xf>
    <xf numFmtId="44" fontId="0" fillId="0" borderId="57" xfId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right"/>
      <protection locked="0"/>
    </xf>
    <xf numFmtId="0" fontId="0" fillId="2" borderId="0" xfId="0" applyFill="1" applyBorder="1" applyAlignment="1">
      <alignment horizontal="center"/>
    </xf>
    <xf numFmtId="0" fontId="11" fillId="0" borderId="26" xfId="0" applyFont="1" applyBorder="1" applyAlignment="1" applyProtection="1">
      <alignment horizontal="center" wrapText="1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44" fontId="0" fillId="0" borderId="0" xfId="1" applyFont="1" applyBorder="1" applyAlignment="1">
      <alignment horizontal="center"/>
    </xf>
    <xf numFmtId="0" fontId="0" fillId="3" borderId="22" xfId="0" applyFont="1" applyFill="1" applyBorder="1" applyAlignment="1" applyProtection="1">
      <alignment horizontal="center"/>
      <protection locked="0"/>
    </xf>
    <xf numFmtId="0" fontId="0" fillId="3" borderId="21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44" fontId="0" fillId="0" borderId="7" xfId="1" applyFont="1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0" xfId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4" fontId="0" fillId="0" borderId="26" xfId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27" xfId="1" applyFont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>
      <alignment horizontal="center" vertical="center"/>
    </xf>
  </cellXfs>
  <cellStyles count="13">
    <cellStyle name="Bueno" xfId="11" builtinId="26"/>
    <cellStyle name="Hipervínculo" xfId="10" builtinId="8"/>
    <cellStyle name="Incorrecto" xfId="12" builtinId="27"/>
    <cellStyle name="Millares 2" xfId="3" xr:uid="{00000000-0005-0000-0000-000003000000}"/>
    <cellStyle name="Millares 3" xfId="7" xr:uid="{00000000-0005-0000-0000-000004000000}"/>
    <cellStyle name="Moneda" xfId="1" builtinId="4"/>
    <cellStyle name="Moneda 2" xfId="4" xr:uid="{00000000-0005-0000-0000-000007000000}"/>
    <cellStyle name="Moneda 3" xfId="8" xr:uid="{00000000-0005-0000-0000-000008000000}"/>
    <cellStyle name="Normal" xfId="0" builtinId="0"/>
    <cellStyle name="Normal 2" xfId="2" xr:uid="{00000000-0005-0000-0000-00000A000000}"/>
    <cellStyle name="Normal 3" xfId="6" xr:uid="{00000000-0005-0000-0000-00000B000000}"/>
    <cellStyle name="Porcentaje 2" xfId="5" xr:uid="{00000000-0005-0000-0000-00000C000000}"/>
    <cellStyle name="Porcentaje 3" xfId="9" xr:uid="{00000000-0005-0000-0000-00000D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12</xdr:col>
      <xdr:colOff>131755</xdr:colOff>
      <xdr:row>2</xdr:row>
      <xdr:rowOff>143760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0"/>
          <a:ext cx="1960555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131755</xdr:colOff>
      <xdr:row>2</xdr:row>
      <xdr:rowOff>143760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0"/>
          <a:ext cx="1960555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144780</xdr:rowOff>
    </xdr:from>
    <xdr:to>
      <xdr:col>12</xdr:col>
      <xdr:colOff>124135</xdr:colOff>
      <xdr:row>2</xdr:row>
      <xdr:rowOff>288540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144780"/>
          <a:ext cx="1960555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11</xdr:col>
      <xdr:colOff>314635</xdr:colOff>
      <xdr:row>2</xdr:row>
      <xdr:rowOff>75180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960555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175260</xdr:rowOff>
    </xdr:from>
    <xdr:to>
      <xdr:col>12</xdr:col>
      <xdr:colOff>47935</xdr:colOff>
      <xdr:row>1</xdr:row>
      <xdr:rowOff>471420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175260"/>
          <a:ext cx="1960555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152400</xdr:rowOff>
    </xdr:from>
    <xdr:to>
      <xdr:col>12</xdr:col>
      <xdr:colOff>169855</xdr:colOff>
      <xdr:row>2</xdr:row>
      <xdr:rowOff>174240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152400"/>
          <a:ext cx="1960555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ejandro.galicia@chihuahua.gob.mx" TargetMode="External"/><Relationship Id="rId1" Type="http://schemas.openxmlformats.org/officeDocument/2006/relationships/hyperlink" Target="mailto:patricia.jurado@chihuahua.gob.m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Q102"/>
  <sheetViews>
    <sheetView tabSelected="1" topLeftCell="B25" zoomScale="88" zoomScaleNormal="100" workbookViewId="0">
      <selection activeCell="J37" sqref="J37:P37"/>
    </sheetView>
  </sheetViews>
  <sheetFormatPr baseColWidth="10" defaultColWidth="11.42578125" defaultRowHeight="15" x14ac:dyDescent="0.25"/>
  <cols>
    <col min="1" max="1" width="2.5703125" style="2" customWidth="1"/>
    <col min="2" max="50" width="2.7109375" style="2" customWidth="1"/>
    <col min="51" max="16384" width="11.42578125" style="2"/>
  </cols>
  <sheetData>
    <row r="1" spans="2:39" ht="15.75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7" t="s">
        <v>510</v>
      </c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</row>
    <row r="2" spans="2:39" ht="15.75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17" t="s">
        <v>513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</row>
    <row r="3" spans="2:39" ht="24.75" customHeight="1" thickBot="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J3"/>
      <c r="AK3"/>
      <c r="AL3"/>
      <c r="AM3"/>
    </row>
    <row r="4" spans="2:39" ht="15.75" thickBot="1" x14ac:dyDescent="0.3">
      <c r="B4" s="218" t="s">
        <v>65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  <c r="T4" s="74" t="s">
        <v>0</v>
      </c>
      <c r="U4" s="220" t="s">
        <v>0</v>
      </c>
      <c r="V4" s="221"/>
      <c r="W4" s="221"/>
      <c r="X4" s="221"/>
      <c r="Y4" s="221"/>
      <c r="Z4" s="221"/>
      <c r="AA4" s="221"/>
      <c r="AB4" s="221"/>
      <c r="AC4" s="222"/>
      <c r="AD4" s="223"/>
      <c r="AE4" s="224"/>
      <c r="AF4" s="224"/>
      <c r="AG4" s="224"/>
      <c r="AH4" s="225"/>
      <c r="AJ4"/>
      <c r="AK4"/>
      <c r="AL4"/>
      <c r="AM4"/>
    </row>
    <row r="5" spans="2:39" ht="15.75" thickBot="1" x14ac:dyDescent="0.3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9"/>
      <c r="T5" s="74" t="s">
        <v>1</v>
      </c>
      <c r="U5" s="220" t="s">
        <v>359</v>
      </c>
      <c r="V5" s="221"/>
      <c r="W5" s="221"/>
      <c r="X5" s="221"/>
      <c r="Y5" s="221"/>
      <c r="Z5" s="221"/>
      <c r="AA5" s="221"/>
      <c r="AB5" s="221"/>
      <c r="AC5" s="226"/>
      <c r="AD5" s="171"/>
      <c r="AE5" s="172"/>
      <c r="AF5" s="172"/>
      <c r="AG5" s="172"/>
      <c r="AH5" s="173"/>
      <c r="AJ5"/>
      <c r="AK5"/>
      <c r="AL5"/>
      <c r="AM5"/>
    </row>
    <row r="6" spans="2:39" ht="12" customHeight="1" thickBot="1" x14ac:dyDescent="0.3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J6"/>
      <c r="AK6"/>
      <c r="AL6"/>
      <c r="AM6"/>
    </row>
    <row r="7" spans="2:39" ht="15.75" thickBot="1" x14ac:dyDescent="0.3">
      <c r="B7" s="150" t="s">
        <v>50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2"/>
      <c r="AJ7"/>
      <c r="AK7"/>
      <c r="AL7"/>
      <c r="AM7"/>
    </row>
    <row r="8" spans="2:39" ht="15.75" thickBot="1" x14ac:dyDescent="0.3">
      <c r="B8" s="128" t="s">
        <v>52</v>
      </c>
      <c r="C8" s="129"/>
      <c r="D8" s="129"/>
      <c r="E8" s="129"/>
      <c r="F8" s="130"/>
      <c r="G8" s="128" t="s">
        <v>53</v>
      </c>
      <c r="H8" s="129"/>
      <c r="I8" s="129"/>
      <c r="J8" s="129"/>
      <c r="K8" s="130"/>
      <c r="L8" s="128" t="s">
        <v>360</v>
      </c>
      <c r="M8" s="129"/>
      <c r="N8" s="129"/>
      <c r="O8" s="129"/>
      <c r="P8" s="130"/>
      <c r="Q8" s="128" t="s">
        <v>54</v>
      </c>
      <c r="R8" s="129"/>
      <c r="S8" s="129"/>
      <c r="T8" s="129"/>
      <c r="U8" s="129"/>
      <c r="V8" s="129"/>
      <c r="W8" s="129"/>
      <c r="X8" s="129"/>
      <c r="Y8" s="129"/>
      <c r="Z8" s="130"/>
      <c r="AA8" s="128" t="s">
        <v>55</v>
      </c>
      <c r="AB8" s="129"/>
      <c r="AC8" s="129"/>
      <c r="AD8" s="130"/>
      <c r="AE8" s="128" t="s">
        <v>56</v>
      </c>
      <c r="AF8" s="129"/>
      <c r="AG8" s="129"/>
      <c r="AH8" s="130"/>
    </row>
    <row r="9" spans="2:39" ht="15.75" thickBot="1" x14ac:dyDescent="0.3">
      <c r="B9" s="134" t="s">
        <v>541</v>
      </c>
      <c r="C9" s="135"/>
      <c r="D9" s="135"/>
      <c r="E9" s="135"/>
      <c r="F9" s="136"/>
      <c r="G9" s="134" t="s">
        <v>542</v>
      </c>
      <c r="H9" s="135"/>
      <c r="I9" s="135"/>
      <c r="J9" s="135"/>
      <c r="K9" s="136"/>
      <c r="L9" s="134" t="s">
        <v>543</v>
      </c>
      <c r="M9" s="135"/>
      <c r="N9" s="135"/>
      <c r="O9" s="135"/>
      <c r="P9" s="136"/>
      <c r="Q9" s="153">
        <v>31221</v>
      </c>
      <c r="R9" s="215"/>
      <c r="S9" s="215"/>
      <c r="T9" s="215"/>
      <c r="U9" s="215"/>
      <c r="V9" s="215"/>
      <c r="W9" s="215"/>
      <c r="X9" s="215"/>
      <c r="Y9" s="215"/>
      <c r="Z9" s="216"/>
      <c r="AA9" s="134" t="s">
        <v>110</v>
      </c>
      <c r="AB9" s="135"/>
      <c r="AC9" s="135"/>
      <c r="AD9" s="136"/>
      <c r="AE9" s="134">
        <v>37</v>
      </c>
      <c r="AF9" s="135"/>
      <c r="AG9" s="135"/>
      <c r="AH9" s="136"/>
    </row>
    <row r="10" spans="2:39" ht="15.75" thickBot="1" x14ac:dyDescent="0.3">
      <c r="B10" s="128" t="s">
        <v>470</v>
      </c>
      <c r="C10" s="129"/>
      <c r="D10" s="129"/>
      <c r="E10" s="129"/>
      <c r="F10" s="129"/>
      <c r="G10" s="129"/>
      <c r="H10" s="129"/>
      <c r="I10" s="130"/>
      <c r="J10" s="128" t="s">
        <v>58</v>
      </c>
      <c r="K10" s="129"/>
      <c r="L10" s="129"/>
      <c r="M10" s="129"/>
      <c r="N10" s="130"/>
      <c r="O10" s="128" t="s">
        <v>59</v>
      </c>
      <c r="P10" s="129"/>
      <c r="Q10" s="129"/>
      <c r="R10" s="129"/>
      <c r="S10" s="129"/>
      <c r="T10" s="129"/>
      <c r="U10" s="129"/>
      <c r="V10" s="129"/>
      <c r="W10" s="129"/>
      <c r="X10" s="130"/>
      <c r="Y10" s="129" t="s">
        <v>162</v>
      </c>
      <c r="Z10" s="129"/>
      <c r="AA10" s="129"/>
      <c r="AB10" s="129"/>
      <c r="AC10" s="129"/>
      <c r="AD10" s="129"/>
      <c r="AE10" s="129"/>
      <c r="AF10" s="129"/>
      <c r="AG10" s="129"/>
      <c r="AH10" s="130"/>
    </row>
    <row r="11" spans="2:39" ht="15.75" thickBot="1" x14ac:dyDescent="0.3">
      <c r="B11" s="134" t="s">
        <v>337</v>
      </c>
      <c r="C11" s="135"/>
      <c r="D11" s="135"/>
      <c r="E11" s="135"/>
      <c r="F11" s="135"/>
      <c r="G11" s="135"/>
      <c r="H11" s="135"/>
      <c r="I11" s="136"/>
      <c r="J11" s="134" t="s">
        <v>492</v>
      </c>
      <c r="K11" s="135"/>
      <c r="L11" s="135"/>
      <c r="M11" s="135"/>
      <c r="N11" s="136"/>
      <c r="O11" s="134" t="s">
        <v>539</v>
      </c>
      <c r="P11" s="135"/>
      <c r="Q11" s="135"/>
      <c r="R11" s="135"/>
      <c r="S11" s="135"/>
      <c r="T11" s="135"/>
      <c r="U11" s="135"/>
      <c r="V11" s="135"/>
      <c r="W11" s="135"/>
      <c r="X11" s="136"/>
      <c r="Y11" s="134" t="s">
        <v>540</v>
      </c>
      <c r="Z11" s="135"/>
      <c r="AA11" s="135"/>
      <c r="AB11" s="135"/>
      <c r="AC11" s="135"/>
      <c r="AD11" s="135"/>
      <c r="AE11" s="135"/>
      <c r="AF11" s="135"/>
      <c r="AG11" s="135"/>
      <c r="AH11" s="136"/>
    </row>
    <row r="12" spans="2:39" ht="15.75" thickBot="1" x14ac:dyDescent="0.3">
      <c r="B12" s="128" t="s">
        <v>60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61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30"/>
      <c r="X12" s="128" t="s">
        <v>62</v>
      </c>
      <c r="Y12" s="129"/>
      <c r="Z12" s="129"/>
      <c r="AA12" s="129"/>
      <c r="AB12" s="130"/>
      <c r="AC12" s="128" t="s">
        <v>63</v>
      </c>
      <c r="AD12" s="129"/>
      <c r="AE12" s="129"/>
      <c r="AF12" s="129"/>
      <c r="AG12" s="129"/>
      <c r="AH12" s="130"/>
    </row>
    <row r="13" spans="2:39" ht="15.75" thickBot="1" x14ac:dyDescent="0.3">
      <c r="B13" s="134" t="s">
        <v>592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34" t="s">
        <v>593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6"/>
      <c r="X13" s="134" t="s">
        <v>473</v>
      </c>
      <c r="Y13" s="135"/>
      <c r="Z13" s="135"/>
      <c r="AA13" s="135"/>
      <c r="AB13" s="136"/>
      <c r="AC13" s="212">
        <v>122333</v>
      </c>
      <c r="AD13" s="213"/>
      <c r="AE13" s="213"/>
      <c r="AF13" s="213"/>
      <c r="AG13" s="213"/>
      <c r="AH13" s="214"/>
    </row>
    <row r="14" spans="2:39" ht="15.75" thickBot="1" x14ac:dyDescent="0.3">
      <c r="B14" s="128" t="s">
        <v>64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28" t="s">
        <v>334</v>
      </c>
      <c r="N14" s="129"/>
      <c r="O14" s="129"/>
      <c r="P14" s="129"/>
      <c r="Q14" s="129"/>
      <c r="R14" s="129"/>
      <c r="S14" s="129"/>
      <c r="T14" s="129"/>
      <c r="U14" s="129"/>
      <c r="V14" s="130"/>
      <c r="W14" s="128" t="s">
        <v>163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30"/>
    </row>
    <row r="15" spans="2:39" ht="15.75" thickBot="1" x14ac:dyDescent="0.3">
      <c r="B15" s="134" t="s">
        <v>481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6"/>
      <c r="M15" s="134">
        <v>1</v>
      </c>
      <c r="N15" s="135"/>
      <c r="O15" s="135"/>
      <c r="P15" s="135"/>
      <c r="Q15" s="135"/>
      <c r="R15" s="135"/>
      <c r="S15" s="135"/>
      <c r="T15" s="135"/>
      <c r="U15" s="135"/>
      <c r="V15" s="136"/>
      <c r="W15" s="211" t="s">
        <v>546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6"/>
    </row>
    <row r="16" spans="2:39" ht="15.75" thickBot="1" x14ac:dyDescent="0.3">
      <c r="B16" s="150" t="s">
        <v>361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</row>
    <row r="17" spans="2:43" ht="15.75" thickBot="1" x14ac:dyDescent="0.3">
      <c r="B17" s="128" t="s">
        <v>66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8" t="s">
        <v>164</v>
      </c>
      <c r="N17" s="129"/>
      <c r="O17" s="129"/>
      <c r="P17" s="130"/>
      <c r="Q17" s="128" t="s">
        <v>165</v>
      </c>
      <c r="R17" s="129"/>
      <c r="S17" s="129"/>
      <c r="T17" s="130"/>
      <c r="U17" s="128" t="s">
        <v>67</v>
      </c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</row>
    <row r="18" spans="2:43" ht="15.75" thickBot="1" x14ac:dyDescent="0.3">
      <c r="B18" s="197" t="s">
        <v>594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197">
        <v>704</v>
      </c>
      <c r="N18" s="198"/>
      <c r="O18" s="198"/>
      <c r="P18" s="199"/>
      <c r="Q18" s="134"/>
      <c r="R18" s="135"/>
      <c r="S18" s="135"/>
      <c r="T18" s="136"/>
      <c r="U18" s="134" t="s">
        <v>544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6"/>
    </row>
    <row r="19" spans="2:43" ht="15.75" thickBot="1" x14ac:dyDescent="0.3">
      <c r="B19" s="200" t="s">
        <v>68</v>
      </c>
      <c r="C19" s="201"/>
      <c r="D19" s="201"/>
      <c r="E19" s="201"/>
      <c r="F19" s="201"/>
      <c r="G19" s="201"/>
      <c r="H19" s="201"/>
      <c r="I19" s="201"/>
      <c r="J19" s="128" t="s">
        <v>69</v>
      </c>
      <c r="K19" s="129"/>
      <c r="L19" s="129"/>
      <c r="M19" s="129"/>
      <c r="N19" s="129"/>
      <c r="O19" s="129"/>
      <c r="P19" s="130"/>
      <c r="Q19" s="129" t="s">
        <v>70</v>
      </c>
      <c r="R19" s="129"/>
      <c r="S19" s="129"/>
      <c r="T19" s="129"/>
      <c r="U19" s="129"/>
      <c r="V19" s="130"/>
      <c r="W19" s="128" t="s">
        <v>166</v>
      </c>
      <c r="X19" s="129"/>
      <c r="Y19" s="129"/>
      <c r="Z19" s="129"/>
      <c r="AA19" s="129"/>
      <c r="AB19" s="130"/>
      <c r="AC19" s="128" t="s">
        <v>167</v>
      </c>
      <c r="AD19" s="129"/>
      <c r="AE19" s="129"/>
      <c r="AF19" s="129"/>
      <c r="AG19" s="129"/>
      <c r="AH19" s="130"/>
    </row>
    <row r="20" spans="2:43" ht="15.75" thickBot="1" x14ac:dyDescent="0.3">
      <c r="B20" s="134" t="s">
        <v>337</v>
      </c>
      <c r="C20" s="135"/>
      <c r="D20" s="135"/>
      <c r="E20" s="135"/>
      <c r="F20" s="135"/>
      <c r="G20" s="135"/>
      <c r="H20" s="135"/>
      <c r="I20" s="136"/>
      <c r="J20" s="134" t="s">
        <v>337</v>
      </c>
      <c r="K20" s="135"/>
      <c r="L20" s="135"/>
      <c r="M20" s="135"/>
      <c r="N20" s="135"/>
      <c r="O20" s="135"/>
      <c r="P20" s="136"/>
      <c r="Q20" s="135" t="s">
        <v>337</v>
      </c>
      <c r="R20" s="135"/>
      <c r="S20" s="135"/>
      <c r="T20" s="135"/>
      <c r="U20" s="135"/>
      <c r="V20" s="136"/>
      <c r="W20" s="134">
        <v>6144200000</v>
      </c>
      <c r="X20" s="135"/>
      <c r="Y20" s="135"/>
      <c r="Z20" s="135"/>
      <c r="AA20" s="135"/>
      <c r="AB20" s="136"/>
      <c r="AC20" s="134"/>
      <c r="AD20" s="135"/>
      <c r="AE20" s="135"/>
      <c r="AF20" s="135"/>
      <c r="AG20" s="135"/>
      <c r="AH20" s="136"/>
      <c r="AQ20" s="7"/>
    </row>
    <row r="21" spans="2:43" ht="15.75" thickBot="1" x14ac:dyDescent="0.3">
      <c r="B21" s="128" t="s">
        <v>71</v>
      </c>
      <c r="C21" s="129"/>
      <c r="D21" s="129"/>
      <c r="E21" s="129"/>
      <c r="F21" s="128" t="s">
        <v>72</v>
      </c>
      <c r="G21" s="129"/>
      <c r="H21" s="129"/>
      <c r="I21" s="129"/>
      <c r="J21" s="129"/>
      <c r="K21" s="129"/>
      <c r="L21" s="129"/>
      <c r="M21" s="129"/>
      <c r="N21" s="129"/>
      <c r="O21" s="130"/>
      <c r="P21" s="128" t="s">
        <v>73</v>
      </c>
      <c r="Q21" s="129"/>
      <c r="R21" s="129"/>
      <c r="S21" s="129"/>
      <c r="T21" s="129"/>
      <c r="U21" s="129"/>
      <c r="V21" s="129"/>
      <c r="W21" s="129"/>
      <c r="X21" s="129"/>
      <c r="Y21" s="130"/>
      <c r="Z21" s="128" t="s">
        <v>74</v>
      </c>
      <c r="AA21" s="129"/>
      <c r="AB21" s="129"/>
      <c r="AC21" s="129"/>
      <c r="AD21" s="129"/>
      <c r="AE21" s="129"/>
      <c r="AF21" s="129"/>
      <c r="AG21" s="129"/>
      <c r="AH21" s="130"/>
    </row>
    <row r="22" spans="2:43" ht="15.75" thickBot="1" x14ac:dyDescent="0.3">
      <c r="B22" s="134">
        <v>31064</v>
      </c>
      <c r="C22" s="135"/>
      <c r="D22" s="135"/>
      <c r="E22" s="136"/>
      <c r="F22" s="134">
        <v>9</v>
      </c>
      <c r="G22" s="135"/>
      <c r="H22" s="135"/>
      <c r="I22" s="135"/>
      <c r="J22" s="135"/>
      <c r="K22" s="135"/>
      <c r="L22" s="135"/>
      <c r="M22" s="135"/>
      <c r="N22" s="135"/>
      <c r="O22" s="136"/>
      <c r="P22" s="134">
        <v>7</v>
      </c>
      <c r="Q22" s="135"/>
      <c r="R22" s="135"/>
      <c r="S22" s="135"/>
      <c r="T22" s="135"/>
      <c r="U22" s="135"/>
      <c r="V22" s="135"/>
      <c r="W22" s="135"/>
      <c r="X22" s="135"/>
      <c r="Y22" s="136"/>
      <c r="Z22" s="134" t="s">
        <v>545</v>
      </c>
      <c r="AA22" s="135"/>
      <c r="AB22" s="135"/>
      <c r="AC22" s="135"/>
      <c r="AD22" s="135"/>
      <c r="AE22" s="135"/>
      <c r="AF22" s="135"/>
      <c r="AG22" s="135"/>
      <c r="AH22" s="136"/>
    </row>
    <row r="23" spans="2:43" ht="15.75" thickBot="1" x14ac:dyDescent="0.3">
      <c r="B23" s="131" t="s">
        <v>362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</row>
    <row r="24" spans="2:43" ht="15.75" thickBot="1" x14ac:dyDescent="0.3">
      <c r="B24" s="128" t="s">
        <v>515</v>
      </c>
      <c r="C24" s="129"/>
      <c r="D24" s="129"/>
      <c r="E24" s="129"/>
      <c r="F24" s="129"/>
      <c r="G24" s="129"/>
      <c r="H24" s="129"/>
      <c r="I24" s="129"/>
      <c r="J24" s="129"/>
      <c r="K24" s="130"/>
      <c r="L24" s="128" t="s">
        <v>168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  <c r="Y24" s="128" t="s">
        <v>514</v>
      </c>
      <c r="Z24" s="129"/>
      <c r="AA24" s="129"/>
      <c r="AB24" s="129"/>
      <c r="AC24" s="129"/>
      <c r="AD24" s="129"/>
      <c r="AE24" s="129"/>
      <c r="AF24" s="129"/>
      <c r="AG24" s="129"/>
      <c r="AH24" s="130"/>
    </row>
    <row r="25" spans="2:43" x14ac:dyDescent="0.25">
      <c r="B25" s="197" t="s">
        <v>547</v>
      </c>
      <c r="C25" s="198"/>
      <c r="D25" s="198"/>
      <c r="E25" s="198"/>
      <c r="F25" s="198"/>
      <c r="G25" s="198"/>
      <c r="H25" s="198"/>
      <c r="I25" s="198"/>
      <c r="J25" s="198"/>
      <c r="K25" s="199"/>
      <c r="L25" s="197" t="s">
        <v>548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9"/>
      <c r="Y25" s="197" t="s">
        <v>549</v>
      </c>
      <c r="Z25" s="198"/>
      <c r="AA25" s="198"/>
      <c r="AB25" s="198"/>
      <c r="AC25" s="198"/>
      <c r="AD25" s="198"/>
      <c r="AE25" s="198"/>
      <c r="AF25" s="198"/>
      <c r="AG25" s="198"/>
      <c r="AH25" s="199"/>
    </row>
    <row r="26" spans="2:43" ht="15.75" thickBot="1" x14ac:dyDescent="0.3">
      <c r="B26" s="208"/>
      <c r="C26" s="209"/>
      <c r="D26" s="209"/>
      <c r="E26" s="209"/>
      <c r="F26" s="209"/>
      <c r="G26" s="209"/>
      <c r="H26" s="209"/>
      <c r="I26" s="209"/>
      <c r="J26" s="209"/>
      <c r="K26" s="210"/>
      <c r="L26" s="208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10"/>
      <c r="Y26" s="208"/>
      <c r="Z26" s="209"/>
      <c r="AA26" s="209"/>
      <c r="AB26" s="209"/>
      <c r="AC26" s="209"/>
      <c r="AD26" s="209"/>
      <c r="AE26" s="209"/>
      <c r="AF26" s="209"/>
      <c r="AG26" s="209"/>
      <c r="AH26" s="210"/>
    </row>
    <row r="27" spans="2:43" ht="15.75" thickBot="1" x14ac:dyDescent="0.3">
      <c r="B27" s="128" t="s">
        <v>76</v>
      </c>
      <c r="C27" s="129"/>
      <c r="D27" s="129"/>
      <c r="E27" s="129"/>
      <c r="F27" s="129"/>
      <c r="G27" s="130"/>
      <c r="H27" s="128" t="s">
        <v>77</v>
      </c>
      <c r="I27" s="129"/>
      <c r="J27" s="129"/>
      <c r="K27" s="130"/>
      <c r="L27" s="128" t="s">
        <v>78</v>
      </c>
      <c r="M27" s="129"/>
      <c r="N27" s="129"/>
      <c r="O27" s="129"/>
      <c r="P27" s="130"/>
      <c r="Q27" s="128" t="s">
        <v>79</v>
      </c>
      <c r="R27" s="129"/>
      <c r="S27" s="129"/>
      <c r="T27" s="129"/>
      <c r="U27" s="129"/>
      <c r="V27" s="129"/>
      <c r="W27" s="130"/>
      <c r="X27" s="128" t="s">
        <v>80</v>
      </c>
      <c r="Y27" s="129"/>
      <c r="Z27" s="129"/>
      <c r="AA27" s="129"/>
      <c r="AB27" s="130"/>
      <c r="AC27" s="128" t="s">
        <v>81</v>
      </c>
      <c r="AD27" s="129"/>
      <c r="AE27" s="129"/>
      <c r="AF27" s="129"/>
      <c r="AG27" s="129"/>
      <c r="AH27" s="130"/>
    </row>
    <row r="28" spans="2:43" ht="15.75" thickBot="1" x14ac:dyDescent="0.3">
      <c r="B28" s="134" t="s">
        <v>494</v>
      </c>
      <c r="C28" s="135"/>
      <c r="D28" s="135"/>
      <c r="E28" s="135"/>
      <c r="F28" s="135"/>
      <c r="G28" s="136"/>
      <c r="H28" s="134">
        <v>2</v>
      </c>
      <c r="I28" s="135"/>
      <c r="J28" s="135"/>
      <c r="K28" s="136"/>
      <c r="L28" s="134">
        <v>4</v>
      </c>
      <c r="M28" s="135"/>
      <c r="N28" s="135"/>
      <c r="O28" s="135"/>
      <c r="P28" s="136"/>
      <c r="Q28" s="134">
        <v>4</v>
      </c>
      <c r="R28" s="135"/>
      <c r="S28" s="135"/>
      <c r="T28" s="135"/>
      <c r="U28" s="135"/>
      <c r="V28" s="135"/>
      <c r="W28" s="136"/>
      <c r="X28" s="134" t="s">
        <v>84</v>
      </c>
      <c r="Y28" s="135"/>
      <c r="Z28" s="135"/>
      <c r="AA28" s="135"/>
      <c r="AB28" s="136"/>
      <c r="AC28" s="134" t="s">
        <v>498</v>
      </c>
      <c r="AD28" s="135"/>
      <c r="AE28" s="135"/>
      <c r="AF28" s="135"/>
      <c r="AG28" s="135"/>
      <c r="AH28" s="136"/>
    </row>
    <row r="29" spans="2:43" x14ac:dyDescent="0.25">
      <c r="B29" s="202" t="s">
        <v>516</v>
      </c>
      <c r="C29" s="203"/>
      <c r="D29" s="203"/>
      <c r="E29" s="203"/>
      <c r="F29" s="203"/>
      <c r="G29" s="204"/>
      <c r="H29" s="157" t="s">
        <v>550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</row>
    <row r="30" spans="2:43" ht="15.75" thickBot="1" x14ac:dyDescent="0.3">
      <c r="B30" s="205"/>
      <c r="C30" s="206"/>
      <c r="D30" s="206"/>
      <c r="E30" s="206"/>
      <c r="F30" s="206"/>
      <c r="G30" s="207"/>
      <c r="H30" s="160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2"/>
      <c r="AN30" s="5"/>
    </row>
    <row r="31" spans="2:43" x14ac:dyDescent="0.25">
      <c r="B31" s="202" t="s">
        <v>517</v>
      </c>
      <c r="C31" s="203"/>
      <c r="D31" s="203"/>
      <c r="E31" s="203"/>
      <c r="F31" s="203"/>
      <c r="G31" s="204"/>
      <c r="H31" s="157" t="s">
        <v>551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9"/>
    </row>
    <row r="32" spans="2:43" ht="15.75" thickBot="1" x14ac:dyDescent="0.3">
      <c r="B32" s="205"/>
      <c r="C32" s="206"/>
      <c r="D32" s="206"/>
      <c r="E32" s="206"/>
      <c r="F32" s="206"/>
      <c r="G32" s="207"/>
      <c r="H32" s="160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4" ht="15.75" thickBot="1" x14ac:dyDescent="0.3">
      <c r="B33" s="150" t="s">
        <v>363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</row>
    <row r="34" spans="2:34" ht="15.75" thickBot="1" x14ac:dyDescent="0.3">
      <c r="B34" s="128" t="s">
        <v>66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8" t="s">
        <v>164</v>
      </c>
      <c r="N34" s="129"/>
      <c r="O34" s="129"/>
      <c r="P34" s="130"/>
      <c r="Q34" s="128" t="s">
        <v>165</v>
      </c>
      <c r="R34" s="129"/>
      <c r="S34" s="129"/>
      <c r="T34" s="130"/>
      <c r="U34" s="128" t="s">
        <v>67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30"/>
    </row>
    <row r="35" spans="2:34" ht="15.75" thickBot="1" x14ac:dyDescent="0.3">
      <c r="B35" s="197" t="s">
        <v>552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9"/>
      <c r="M35" s="197">
        <v>702</v>
      </c>
      <c r="N35" s="198"/>
      <c r="O35" s="198"/>
      <c r="P35" s="199"/>
      <c r="Q35" s="134"/>
      <c r="R35" s="135"/>
      <c r="S35" s="135"/>
      <c r="T35" s="136"/>
      <c r="U35" s="134" t="s">
        <v>553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6"/>
    </row>
    <row r="36" spans="2:34" ht="15.75" thickBot="1" x14ac:dyDescent="0.3">
      <c r="B36" s="200" t="s">
        <v>68</v>
      </c>
      <c r="C36" s="201"/>
      <c r="D36" s="201"/>
      <c r="E36" s="201"/>
      <c r="F36" s="201"/>
      <c r="G36" s="201"/>
      <c r="H36" s="201"/>
      <c r="I36" s="201"/>
      <c r="J36" s="128" t="s">
        <v>69</v>
      </c>
      <c r="K36" s="129"/>
      <c r="L36" s="129"/>
      <c r="M36" s="129"/>
      <c r="N36" s="129"/>
      <c r="O36" s="129"/>
      <c r="P36" s="130"/>
      <c r="Q36" s="129" t="s">
        <v>70</v>
      </c>
      <c r="R36" s="129"/>
      <c r="S36" s="129"/>
      <c r="T36" s="129"/>
      <c r="U36" s="129"/>
      <c r="V36" s="130"/>
      <c r="W36" s="128" t="s">
        <v>166</v>
      </c>
      <c r="X36" s="129"/>
      <c r="Y36" s="129"/>
      <c r="Z36" s="129"/>
      <c r="AA36" s="129"/>
      <c r="AB36" s="130"/>
      <c r="AC36" s="128" t="s">
        <v>167</v>
      </c>
      <c r="AD36" s="129"/>
      <c r="AE36" s="129"/>
      <c r="AF36" s="129"/>
      <c r="AG36" s="129"/>
      <c r="AH36" s="130"/>
    </row>
    <row r="37" spans="2:34" ht="15.75" thickBot="1" x14ac:dyDescent="0.3">
      <c r="B37" s="134" t="s">
        <v>554</v>
      </c>
      <c r="C37" s="135"/>
      <c r="D37" s="135"/>
      <c r="E37" s="135"/>
      <c r="F37" s="135"/>
      <c r="G37" s="135"/>
      <c r="H37" s="135"/>
      <c r="I37" s="136"/>
      <c r="J37" s="134" t="s">
        <v>405</v>
      </c>
      <c r="K37" s="135"/>
      <c r="L37" s="135"/>
      <c r="M37" s="135"/>
      <c r="N37" s="135"/>
      <c r="O37" s="135"/>
      <c r="P37" s="136"/>
      <c r="Q37" s="135" t="s">
        <v>337</v>
      </c>
      <c r="R37" s="135"/>
      <c r="S37" s="135"/>
      <c r="T37" s="135"/>
      <c r="U37" s="135"/>
      <c r="V37" s="136"/>
      <c r="W37" s="134">
        <v>4200000</v>
      </c>
      <c r="X37" s="135"/>
      <c r="Y37" s="135"/>
      <c r="Z37" s="135"/>
      <c r="AA37" s="135"/>
      <c r="AB37" s="136"/>
      <c r="AC37" s="134"/>
      <c r="AD37" s="135"/>
      <c r="AE37" s="135"/>
      <c r="AF37" s="135"/>
      <c r="AG37" s="135"/>
      <c r="AH37" s="136"/>
    </row>
    <row r="38" spans="2:34" ht="15.75" thickBot="1" x14ac:dyDescent="0.3">
      <c r="B38" s="128" t="s">
        <v>71</v>
      </c>
      <c r="C38" s="129"/>
      <c r="D38" s="129"/>
      <c r="E38" s="129"/>
      <c r="F38" s="128" t="s">
        <v>72</v>
      </c>
      <c r="G38" s="129"/>
      <c r="H38" s="129"/>
      <c r="I38" s="129"/>
      <c r="J38" s="129"/>
      <c r="K38" s="129"/>
      <c r="L38" s="129"/>
      <c r="M38" s="129"/>
      <c r="N38" s="129"/>
      <c r="O38" s="130"/>
      <c r="P38" s="128" t="s">
        <v>73</v>
      </c>
      <c r="Q38" s="129"/>
      <c r="R38" s="129"/>
      <c r="S38" s="129"/>
      <c r="T38" s="129"/>
      <c r="U38" s="129"/>
      <c r="V38" s="129"/>
      <c r="W38" s="129"/>
      <c r="X38" s="129"/>
      <c r="Y38" s="130"/>
      <c r="Z38" s="128" t="s">
        <v>74</v>
      </c>
      <c r="AA38" s="129"/>
      <c r="AB38" s="129"/>
      <c r="AC38" s="129"/>
      <c r="AD38" s="129"/>
      <c r="AE38" s="129"/>
      <c r="AF38" s="129"/>
      <c r="AG38" s="129"/>
      <c r="AH38" s="130"/>
    </row>
    <row r="39" spans="2:34" ht="15.75" thickBot="1" x14ac:dyDescent="0.3">
      <c r="B39" s="134">
        <v>31000</v>
      </c>
      <c r="C39" s="135"/>
      <c r="D39" s="135"/>
      <c r="E39" s="136"/>
      <c r="F39" s="134">
        <v>9</v>
      </c>
      <c r="G39" s="135"/>
      <c r="H39" s="135"/>
      <c r="I39" s="135"/>
      <c r="J39" s="135"/>
      <c r="K39" s="135"/>
      <c r="L39" s="135"/>
      <c r="M39" s="135"/>
      <c r="N39" s="135"/>
      <c r="O39" s="136"/>
      <c r="P39" s="134">
        <v>9</v>
      </c>
      <c r="Q39" s="135"/>
      <c r="R39" s="135"/>
      <c r="S39" s="135"/>
      <c r="T39" s="135"/>
      <c r="U39" s="135"/>
      <c r="V39" s="135"/>
      <c r="W39" s="135"/>
      <c r="X39" s="135"/>
      <c r="Y39" s="136"/>
      <c r="Z39" s="134" t="s">
        <v>555</v>
      </c>
      <c r="AA39" s="135"/>
      <c r="AB39" s="135"/>
      <c r="AC39" s="135"/>
      <c r="AD39" s="135"/>
      <c r="AE39" s="135"/>
      <c r="AF39" s="135"/>
      <c r="AG39" s="135"/>
      <c r="AH39" s="136"/>
    </row>
    <row r="40" spans="2:34" ht="15.75" thickBot="1" x14ac:dyDescent="0.3">
      <c r="B40" s="122" t="s">
        <v>518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95" t="s">
        <v>556</v>
      </c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6"/>
    </row>
    <row r="41" spans="2:34" ht="15.75" thickBot="1" x14ac:dyDescent="0.3">
      <c r="B41" s="193" t="s">
        <v>171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1" t="s">
        <v>83</v>
      </c>
      <c r="AC41" s="192"/>
      <c r="AD41" s="11"/>
      <c r="AE41" s="16"/>
      <c r="AF41" s="191" t="s">
        <v>84</v>
      </c>
      <c r="AG41" s="192"/>
      <c r="AH41" s="11" t="s">
        <v>557</v>
      </c>
    </row>
    <row r="42" spans="2:34" ht="15.75" thickBot="1" x14ac:dyDescent="0.3">
      <c r="B42" s="75" t="s">
        <v>85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0" t="s">
        <v>86</v>
      </c>
      <c r="Q42" s="180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91" t="s">
        <v>83</v>
      </c>
      <c r="AC42" s="192"/>
      <c r="AD42" s="11"/>
      <c r="AE42" s="16"/>
      <c r="AF42" s="191" t="s">
        <v>84</v>
      </c>
      <c r="AG42" s="192"/>
      <c r="AH42" s="11" t="s">
        <v>557</v>
      </c>
    </row>
    <row r="43" spans="2:34" ht="15.75" thickBot="1" x14ac:dyDescent="0.3">
      <c r="B43" s="75" t="s">
        <v>172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80" t="s">
        <v>173</v>
      </c>
      <c r="Q43" s="180"/>
      <c r="R43" s="180"/>
      <c r="S43" s="180"/>
      <c r="T43" s="180"/>
      <c r="U43" s="172"/>
      <c r="V43" s="172"/>
      <c r="W43" s="172"/>
      <c r="X43" s="172"/>
      <c r="Y43" s="172"/>
      <c r="Z43" s="172"/>
      <c r="AA43" s="172"/>
      <c r="AB43" s="191" t="s">
        <v>83</v>
      </c>
      <c r="AC43" s="192"/>
      <c r="AD43" s="11"/>
      <c r="AE43" s="16"/>
      <c r="AF43" s="191" t="s">
        <v>84</v>
      </c>
      <c r="AG43" s="192"/>
      <c r="AH43" s="11" t="s">
        <v>557</v>
      </c>
    </row>
    <row r="44" spans="2:34" ht="15.75" thickBot="1" x14ac:dyDescent="0.3">
      <c r="B44" s="76" t="s">
        <v>174</v>
      </c>
      <c r="C44" s="65"/>
      <c r="D44" s="65"/>
      <c r="E44" s="65"/>
      <c r="F44" s="65"/>
      <c r="G44" s="65"/>
      <c r="H44" s="65"/>
      <c r="I44" s="65"/>
      <c r="J44" s="65"/>
      <c r="K44" s="172">
        <v>10</v>
      </c>
      <c r="L44" s="172"/>
      <c r="M44" s="172"/>
      <c r="N44" s="172"/>
      <c r="O44" s="172"/>
      <c r="P44" s="172"/>
      <c r="Q44" s="65" t="s">
        <v>87</v>
      </c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91" t="s">
        <v>83</v>
      </c>
      <c r="AC44" s="192"/>
      <c r="AD44" s="12" t="s">
        <v>557</v>
      </c>
      <c r="AE44" s="65"/>
      <c r="AF44" s="191" t="s">
        <v>84</v>
      </c>
      <c r="AG44" s="192"/>
      <c r="AH44" s="12"/>
    </row>
    <row r="45" spans="2:34" ht="15.75" thickBot="1" x14ac:dyDescent="0.3">
      <c r="B45" s="174" t="s">
        <v>88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6"/>
    </row>
    <row r="46" spans="2:34" ht="15.75" thickBot="1" x14ac:dyDescent="0.3">
      <c r="B46" s="77" t="s">
        <v>89</v>
      </c>
      <c r="C46" s="16"/>
      <c r="D46" s="16"/>
      <c r="E46" s="16"/>
      <c r="F46" s="16"/>
      <c r="G46" s="11"/>
      <c r="H46" s="16"/>
      <c r="I46" s="16"/>
      <c r="J46" s="16"/>
      <c r="K46" s="16"/>
      <c r="L46" s="16"/>
      <c r="M46" s="16"/>
      <c r="N46" s="16"/>
      <c r="O46" s="180" t="s">
        <v>90</v>
      </c>
      <c r="P46" s="180"/>
      <c r="Q46" s="180"/>
      <c r="R46" s="180"/>
      <c r="S46" s="11" t="s">
        <v>557</v>
      </c>
      <c r="T46" s="16"/>
      <c r="U46" s="16"/>
      <c r="V46" s="16"/>
      <c r="W46" s="16"/>
      <c r="X46" s="16"/>
      <c r="Y46" s="16" t="s">
        <v>175</v>
      </c>
      <c r="Z46" s="16"/>
      <c r="AA46" s="16"/>
      <c r="AB46" s="16"/>
      <c r="AC46" s="16"/>
      <c r="AD46" s="16"/>
      <c r="AE46" s="16"/>
      <c r="AF46" s="16"/>
      <c r="AG46" s="16"/>
      <c r="AH46" s="11"/>
    </row>
    <row r="47" spans="2:34" ht="15.75" thickBot="1" x14ac:dyDescent="0.3">
      <c r="B47" s="128" t="s">
        <v>91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</row>
    <row r="48" spans="2:34" x14ac:dyDescent="0.25">
      <c r="B48" s="78" t="s">
        <v>92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186" t="s">
        <v>558</v>
      </c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7"/>
    </row>
    <row r="49" spans="2:34" x14ac:dyDescent="0.25">
      <c r="B49" s="80" t="s">
        <v>93</v>
      </c>
      <c r="C49" s="66"/>
      <c r="D49" s="66"/>
      <c r="E49" s="66"/>
      <c r="F49" s="66"/>
      <c r="G49" s="66"/>
      <c r="H49" s="66"/>
      <c r="I49" s="66"/>
      <c r="J49" s="188">
        <v>40</v>
      </c>
      <c r="K49" s="188"/>
      <c r="L49" s="188"/>
      <c r="M49" s="188"/>
      <c r="N49" s="188"/>
      <c r="O49" s="188"/>
      <c r="P49" s="188"/>
      <c r="Q49" s="188"/>
      <c r="R49" s="66"/>
      <c r="S49" s="66" t="s">
        <v>94</v>
      </c>
      <c r="T49" s="66"/>
      <c r="U49" s="66"/>
      <c r="V49" s="66"/>
      <c r="W49" s="66"/>
      <c r="X49" s="66"/>
      <c r="Y49" s="189">
        <v>400</v>
      </c>
      <c r="Z49" s="189"/>
      <c r="AA49" s="189"/>
      <c r="AB49" s="189"/>
      <c r="AC49" s="189"/>
      <c r="AD49" s="189"/>
      <c r="AE49" s="189"/>
      <c r="AF49" s="189"/>
      <c r="AG49" s="189"/>
      <c r="AH49" s="190"/>
    </row>
    <row r="50" spans="2:34" ht="15.75" thickBot="1" x14ac:dyDescent="0.3">
      <c r="B50" s="81" t="s">
        <v>95</v>
      </c>
      <c r="C50" s="65"/>
      <c r="D50" s="65"/>
      <c r="E50" s="65"/>
      <c r="F50" s="65"/>
      <c r="G50" s="65"/>
      <c r="H50" s="65"/>
      <c r="I50" s="65"/>
      <c r="J50" s="65"/>
      <c r="K50" s="182" t="s">
        <v>559</v>
      </c>
      <c r="L50" s="182"/>
      <c r="M50" s="182"/>
      <c r="N50" s="182"/>
      <c r="O50" s="182"/>
      <c r="P50" s="182"/>
      <c r="Q50" s="182"/>
      <c r="R50" s="65"/>
      <c r="S50" s="65"/>
      <c r="T50" s="183" t="s">
        <v>96</v>
      </c>
      <c r="U50" s="183"/>
      <c r="V50" s="183"/>
      <c r="W50" s="183"/>
      <c r="X50" s="183"/>
      <c r="Y50" s="184">
        <v>200</v>
      </c>
      <c r="Z50" s="184"/>
      <c r="AA50" s="184"/>
      <c r="AB50" s="184"/>
      <c r="AC50" s="184"/>
      <c r="AD50" s="184"/>
      <c r="AE50" s="184"/>
      <c r="AF50" s="184"/>
      <c r="AG50" s="184"/>
      <c r="AH50" s="185"/>
    </row>
    <row r="51" spans="2:34" ht="15.75" thickBot="1" x14ac:dyDescent="0.3">
      <c r="B51" s="128" t="s">
        <v>97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30"/>
    </row>
    <row r="52" spans="2:34" ht="15.75" thickBot="1" x14ac:dyDescent="0.3">
      <c r="B52" s="77" t="s">
        <v>98</v>
      </c>
      <c r="C52" s="16"/>
      <c r="D52" s="16"/>
      <c r="E52" s="16"/>
      <c r="F52" s="16"/>
      <c r="G52" s="16"/>
      <c r="H52" s="11" t="s">
        <v>557</v>
      </c>
      <c r="I52" s="16"/>
      <c r="J52" s="16"/>
      <c r="K52" s="16"/>
      <c r="L52" s="172" t="s">
        <v>99</v>
      </c>
      <c r="M52" s="172"/>
      <c r="N52" s="172"/>
      <c r="O52" s="172"/>
      <c r="P52" s="173"/>
      <c r="Q52" s="11"/>
      <c r="R52" s="16"/>
      <c r="S52" s="16"/>
      <c r="T52" s="16"/>
      <c r="U52" s="172" t="s">
        <v>100</v>
      </c>
      <c r="V52" s="172"/>
      <c r="W52" s="172"/>
      <c r="X52" s="172"/>
      <c r="Y52" s="173"/>
      <c r="Z52" s="11"/>
      <c r="AA52" s="16"/>
      <c r="AB52" s="16"/>
      <c r="AC52" s="16"/>
      <c r="AD52" s="16"/>
      <c r="AE52" s="172" t="s">
        <v>101</v>
      </c>
      <c r="AF52" s="172"/>
      <c r="AG52" s="173"/>
      <c r="AH52" s="11"/>
    </row>
    <row r="53" spans="2:34" ht="15.75" thickBot="1" x14ac:dyDescent="0.3">
      <c r="B53" s="128" t="s">
        <v>102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30"/>
    </row>
    <row r="54" spans="2:34" ht="15.75" thickBot="1" x14ac:dyDescent="0.3">
      <c r="B54" s="177" t="s">
        <v>103</v>
      </c>
      <c r="C54" s="178"/>
      <c r="D54" s="178"/>
      <c r="E54" s="178"/>
      <c r="F54" s="179"/>
      <c r="G54" s="11"/>
      <c r="H54" s="16"/>
      <c r="I54" s="16"/>
      <c r="J54" s="16"/>
      <c r="K54" s="16"/>
      <c r="L54" s="16"/>
      <c r="M54" s="16"/>
      <c r="N54" s="16"/>
      <c r="O54" s="180" t="s">
        <v>104</v>
      </c>
      <c r="P54" s="180"/>
      <c r="Q54" s="180"/>
      <c r="R54" s="180"/>
      <c r="S54" s="181"/>
      <c r="T54" s="11"/>
      <c r="U54" s="16"/>
      <c r="V54" s="16"/>
      <c r="W54" s="16"/>
      <c r="X54" s="16"/>
      <c r="Y54" s="16"/>
      <c r="Z54" s="16"/>
      <c r="AA54" s="16"/>
      <c r="AB54" s="16"/>
      <c r="AC54" s="16"/>
      <c r="AD54" s="172" t="s">
        <v>105</v>
      </c>
      <c r="AE54" s="172"/>
      <c r="AF54" s="172"/>
      <c r="AG54" s="172"/>
      <c r="AH54" s="11"/>
    </row>
    <row r="55" spans="2:34" ht="15.75" thickBot="1" x14ac:dyDescent="0.3">
      <c r="B55" s="128" t="s">
        <v>106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30"/>
    </row>
    <row r="56" spans="2:34" x14ac:dyDescent="0.25">
      <c r="B56" s="157" t="str">
        <f>H29</f>
        <v xml:space="preserve">20 AÑOS DE EXPERIENCIA COMO FAMILIA EN LA ELABORACION DE PRODUCTOS DERIVADOS DE LA LECHE Y 2 AÑOS DADOS DE ALTA EN HACIENDA 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9"/>
    </row>
    <row r="57" spans="2:34" ht="15.75" thickBot="1" x14ac:dyDescent="0.3"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2"/>
    </row>
    <row r="58" spans="2:34" ht="15.75" thickBot="1" x14ac:dyDescent="0.3">
      <c r="B58" s="174" t="s">
        <v>176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6"/>
    </row>
    <row r="59" spans="2:34" x14ac:dyDescent="0.25">
      <c r="B59" s="157" t="s">
        <v>560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9"/>
    </row>
    <row r="60" spans="2:34" ht="15.75" thickBot="1" x14ac:dyDescent="0.3"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2"/>
    </row>
    <row r="61" spans="2:34" ht="15.75" thickBot="1" x14ac:dyDescent="0.3">
      <c r="B61" s="128" t="s">
        <v>519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30"/>
    </row>
    <row r="62" spans="2:34" ht="15.75" thickBot="1" x14ac:dyDescent="0.3">
      <c r="B62" s="171" t="s">
        <v>107</v>
      </c>
      <c r="C62" s="172"/>
      <c r="D62" s="172"/>
      <c r="E62" s="172"/>
      <c r="F62" s="172"/>
      <c r="G62" s="173"/>
      <c r="H62" s="171" t="s">
        <v>52</v>
      </c>
      <c r="I62" s="172"/>
      <c r="J62" s="172"/>
      <c r="K62" s="172"/>
      <c r="L62" s="172"/>
      <c r="M62" s="173"/>
      <c r="N62" s="171" t="s">
        <v>53</v>
      </c>
      <c r="O62" s="172"/>
      <c r="P62" s="172"/>
      <c r="Q62" s="172"/>
      <c r="R62" s="172"/>
      <c r="S62" s="173"/>
      <c r="T62" s="171" t="s">
        <v>55</v>
      </c>
      <c r="U62" s="172"/>
      <c r="V62" s="173"/>
      <c r="W62" s="171" t="s">
        <v>56</v>
      </c>
      <c r="X62" s="172"/>
      <c r="Y62" s="173"/>
      <c r="Z62" s="171" t="s">
        <v>140</v>
      </c>
      <c r="AA62" s="172"/>
      <c r="AB62" s="172"/>
      <c r="AC62" s="172"/>
      <c r="AD62" s="173"/>
      <c r="AE62" s="171" t="s">
        <v>141</v>
      </c>
      <c r="AF62" s="172"/>
      <c r="AG62" s="172"/>
      <c r="AH62" s="173"/>
    </row>
    <row r="63" spans="2:34" x14ac:dyDescent="0.25">
      <c r="B63" s="168" t="s">
        <v>561</v>
      </c>
      <c r="C63" s="166"/>
      <c r="D63" s="166"/>
      <c r="E63" s="166"/>
      <c r="F63" s="166"/>
      <c r="G63" s="166"/>
      <c r="H63" s="168" t="s">
        <v>562</v>
      </c>
      <c r="I63" s="166"/>
      <c r="J63" s="166"/>
      <c r="K63" s="166"/>
      <c r="L63" s="166"/>
      <c r="M63" s="166"/>
      <c r="N63" s="168" t="s">
        <v>563</v>
      </c>
      <c r="O63" s="166"/>
      <c r="P63" s="166"/>
      <c r="Q63" s="166"/>
      <c r="R63" s="166"/>
      <c r="S63" s="166"/>
      <c r="T63" s="166" t="s">
        <v>483</v>
      </c>
      <c r="U63" s="166"/>
      <c r="V63" s="166"/>
      <c r="W63" s="166">
        <v>39</v>
      </c>
      <c r="X63" s="166"/>
      <c r="Y63" s="166"/>
      <c r="Z63" s="166" t="s">
        <v>582</v>
      </c>
      <c r="AA63" s="166"/>
      <c r="AB63" s="166"/>
      <c r="AC63" s="166"/>
      <c r="AD63" s="166"/>
      <c r="AE63" s="166" t="s">
        <v>564</v>
      </c>
      <c r="AF63" s="166"/>
      <c r="AG63" s="166"/>
      <c r="AH63" s="167"/>
    </row>
    <row r="64" spans="2:34" x14ac:dyDescent="0.25">
      <c r="B64" s="168"/>
      <c r="C64" s="166"/>
      <c r="D64" s="166"/>
      <c r="E64" s="166"/>
      <c r="F64" s="166"/>
      <c r="G64" s="166"/>
      <c r="H64" s="168"/>
      <c r="I64" s="166"/>
      <c r="J64" s="166"/>
      <c r="K64" s="166"/>
      <c r="L64" s="166"/>
      <c r="M64" s="166"/>
      <c r="N64" s="168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7"/>
    </row>
    <row r="65" spans="2:34" x14ac:dyDescent="0.25">
      <c r="B65" s="168"/>
      <c r="C65" s="166"/>
      <c r="D65" s="166"/>
      <c r="E65" s="166"/>
      <c r="F65" s="166"/>
      <c r="G65" s="166"/>
      <c r="H65" s="168"/>
      <c r="I65" s="166"/>
      <c r="J65" s="166"/>
      <c r="K65" s="166"/>
      <c r="L65" s="166"/>
      <c r="M65" s="166"/>
      <c r="N65" s="168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7"/>
    </row>
    <row r="66" spans="2:34" x14ac:dyDescent="0.25">
      <c r="B66" s="168"/>
      <c r="C66" s="166"/>
      <c r="D66" s="166"/>
      <c r="E66" s="166"/>
      <c r="F66" s="166"/>
      <c r="G66" s="166"/>
      <c r="H66" s="168"/>
      <c r="I66" s="166"/>
      <c r="J66" s="166"/>
      <c r="K66" s="166"/>
      <c r="L66" s="166"/>
      <c r="M66" s="166"/>
      <c r="N66" s="168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7"/>
    </row>
    <row r="67" spans="2:34" x14ac:dyDescent="0.25">
      <c r="B67" s="168"/>
      <c r="C67" s="166"/>
      <c r="D67" s="166"/>
      <c r="E67" s="166"/>
      <c r="F67" s="166"/>
      <c r="G67" s="166"/>
      <c r="H67" s="168"/>
      <c r="I67" s="166"/>
      <c r="J67" s="166"/>
      <c r="K67" s="166"/>
      <c r="L67" s="166"/>
      <c r="M67" s="166"/>
      <c r="N67" s="168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7"/>
    </row>
    <row r="68" spans="2:34" ht="15.75" thickBot="1" x14ac:dyDescent="0.3">
      <c r="B68" s="168"/>
      <c r="C68" s="166"/>
      <c r="D68" s="166"/>
      <c r="E68" s="166"/>
      <c r="F68" s="166"/>
      <c r="G68" s="166"/>
      <c r="H68" s="168"/>
      <c r="I68" s="166"/>
      <c r="J68" s="166"/>
      <c r="K68" s="166"/>
      <c r="L68" s="166"/>
      <c r="M68" s="166"/>
      <c r="N68" s="168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7"/>
    </row>
    <row r="69" spans="2:34" ht="15.75" thickBot="1" x14ac:dyDescent="0.3">
      <c r="B69" s="75" t="s">
        <v>177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2"/>
      <c r="U69" s="172"/>
      <c r="V69" s="172"/>
      <c r="W69" s="172"/>
      <c r="X69" s="172"/>
      <c r="Y69" s="172"/>
      <c r="Z69" s="169" t="s">
        <v>83</v>
      </c>
      <c r="AA69" s="170"/>
      <c r="AB69" s="11"/>
      <c r="AC69" s="16"/>
      <c r="AD69" s="16"/>
      <c r="AE69" s="16"/>
      <c r="AF69" s="169" t="s">
        <v>84</v>
      </c>
      <c r="AG69" s="170"/>
      <c r="AH69" s="11" t="s">
        <v>557</v>
      </c>
    </row>
    <row r="70" spans="2:34" ht="15.75" thickBot="1" x14ac:dyDescent="0.3">
      <c r="B70" s="171" t="s">
        <v>107</v>
      </c>
      <c r="C70" s="172"/>
      <c r="D70" s="172"/>
      <c r="E70" s="172"/>
      <c r="F70" s="172"/>
      <c r="G70" s="173"/>
      <c r="H70" s="171" t="s">
        <v>52</v>
      </c>
      <c r="I70" s="172"/>
      <c r="J70" s="172"/>
      <c r="K70" s="172"/>
      <c r="L70" s="172"/>
      <c r="M70" s="173"/>
      <c r="N70" s="171" t="s">
        <v>53</v>
      </c>
      <c r="O70" s="172"/>
      <c r="P70" s="172"/>
      <c r="Q70" s="172"/>
      <c r="R70" s="172"/>
      <c r="S70" s="173"/>
      <c r="T70" s="171" t="s">
        <v>55</v>
      </c>
      <c r="U70" s="172"/>
      <c r="V70" s="173"/>
      <c r="W70" s="171" t="s">
        <v>56</v>
      </c>
      <c r="X70" s="172"/>
      <c r="Y70" s="173"/>
      <c r="Z70" s="171" t="s">
        <v>140</v>
      </c>
      <c r="AA70" s="172"/>
      <c r="AB70" s="172"/>
      <c r="AC70" s="172"/>
      <c r="AD70" s="173"/>
      <c r="AE70" s="171" t="s">
        <v>141</v>
      </c>
      <c r="AF70" s="172"/>
      <c r="AG70" s="172"/>
      <c r="AH70" s="173"/>
    </row>
    <row r="71" spans="2:34" x14ac:dyDescent="0.25">
      <c r="B71" s="168"/>
      <c r="C71" s="166"/>
      <c r="D71" s="166"/>
      <c r="E71" s="166"/>
      <c r="F71" s="166"/>
      <c r="G71" s="166"/>
      <c r="H71" s="168"/>
      <c r="I71" s="166"/>
      <c r="J71" s="166"/>
      <c r="K71" s="166"/>
      <c r="L71" s="166"/>
      <c r="M71" s="166"/>
      <c r="N71" s="168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7"/>
    </row>
    <row r="72" spans="2:34" x14ac:dyDescent="0.25">
      <c r="B72" s="168"/>
      <c r="C72" s="166"/>
      <c r="D72" s="166"/>
      <c r="E72" s="166"/>
      <c r="F72" s="166"/>
      <c r="G72" s="166"/>
      <c r="H72" s="168"/>
      <c r="I72" s="166"/>
      <c r="J72" s="166"/>
      <c r="K72" s="166"/>
      <c r="L72" s="166"/>
      <c r="M72" s="166"/>
      <c r="N72" s="168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7"/>
    </row>
    <row r="73" spans="2:34" x14ac:dyDescent="0.25">
      <c r="B73" s="168"/>
      <c r="C73" s="166"/>
      <c r="D73" s="166"/>
      <c r="E73" s="166"/>
      <c r="F73" s="166"/>
      <c r="G73" s="166"/>
      <c r="H73" s="168"/>
      <c r="I73" s="166"/>
      <c r="J73" s="166"/>
      <c r="K73" s="166"/>
      <c r="L73" s="166"/>
      <c r="M73" s="166"/>
      <c r="N73" s="168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7"/>
    </row>
    <row r="74" spans="2:34" x14ac:dyDescent="0.25">
      <c r="B74" s="168"/>
      <c r="C74" s="166"/>
      <c r="D74" s="166"/>
      <c r="E74" s="166"/>
      <c r="F74" s="166"/>
      <c r="G74" s="166"/>
      <c r="H74" s="168"/>
      <c r="I74" s="166"/>
      <c r="J74" s="166"/>
      <c r="K74" s="166"/>
      <c r="L74" s="166"/>
      <c r="M74" s="166"/>
      <c r="N74" s="168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7"/>
    </row>
    <row r="75" spans="2:34" x14ac:dyDescent="0.25">
      <c r="B75" s="168"/>
      <c r="C75" s="166"/>
      <c r="D75" s="166"/>
      <c r="E75" s="166"/>
      <c r="F75" s="166"/>
      <c r="G75" s="166"/>
      <c r="H75" s="168"/>
      <c r="I75" s="166"/>
      <c r="J75" s="166"/>
      <c r="K75" s="166"/>
      <c r="L75" s="166"/>
      <c r="M75" s="166"/>
      <c r="N75" s="168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7"/>
    </row>
    <row r="76" spans="2:34" ht="15.75" thickBot="1" x14ac:dyDescent="0.3">
      <c r="B76" s="168"/>
      <c r="C76" s="166"/>
      <c r="D76" s="166"/>
      <c r="E76" s="166"/>
      <c r="F76" s="166"/>
      <c r="G76" s="166"/>
      <c r="H76" s="168"/>
      <c r="I76" s="166"/>
      <c r="J76" s="166"/>
      <c r="K76" s="166"/>
      <c r="L76" s="166"/>
      <c r="M76" s="166"/>
      <c r="N76" s="168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7"/>
    </row>
    <row r="77" spans="2:34" ht="15.75" thickBot="1" x14ac:dyDescent="0.3">
      <c r="B77" s="128" t="s">
        <v>134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30"/>
    </row>
    <row r="78" spans="2:34" x14ac:dyDescent="0.25">
      <c r="B78" s="157" t="s">
        <v>565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9"/>
    </row>
    <row r="79" spans="2:34" ht="15.75" thickBot="1" x14ac:dyDescent="0.3">
      <c r="B79" s="160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</row>
    <row r="80" spans="2:34" ht="15.75" thickBot="1" x14ac:dyDescent="0.3">
      <c r="B80" s="128" t="s">
        <v>178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30"/>
    </row>
    <row r="81" spans="2:34" x14ac:dyDescent="0.25">
      <c r="B81" s="157" t="s">
        <v>566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9"/>
    </row>
    <row r="82" spans="2:34" ht="15.75" thickBot="1" x14ac:dyDescent="0.3">
      <c r="B82" s="160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2"/>
    </row>
    <row r="83" spans="2:34" ht="15.75" thickBot="1" x14ac:dyDescent="0.3">
      <c r="B83" s="128" t="s">
        <v>135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30"/>
    </row>
    <row r="84" spans="2:34" x14ac:dyDescent="0.25">
      <c r="B84" s="157">
        <f>H28</f>
        <v>2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9"/>
    </row>
    <row r="85" spans="2:34" ht="15.75" thickBot="1" x14ac:dyDescent="0.3">
      <c r="B85" s="160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2"/>
    </row>
    <row r="86" spans="2:34" ht="15.75" thickBot="1" x14ac:dyDescent="0.3">
      <c r="B86" s="128" t="s">
        <v>179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30"/>
    </row>
    <row r="87" spans="2:34" x14ac:dyDescent="0.25">
      <c r="B87" s="157" t="s">
        <v>567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9"/>
    </row>
    <row r="88" spans="2:34" ht="15.75" thickBot="1" x14ac:dyDescent="0.3"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2"/>
    </row>
    <row r="89" spans="2:34" ht="15.75" thickBot="1" x14ac:dyDescent="0.3">
      <c r="B89" s="128" t="s">
        <v>108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30"/>
    </row>
    <row r="90" spans="2:34" x14ac:dyDescent="0.25">
      <c r="B90" s="157" t="s">
        <v>568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9"/>
    </row>
    <row r="91" spans="2:34" ht="15.75" thickBot="1" x14ac:dyDescent="0.3">
      <c r="B91" s="16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2"/>
    </row>
    <row r="92" spans="2:34" ht="15.75" thickBot="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5.75" thickBot="1" x14ac:dyDescent="0.3">
      <c r="B93" s="150" t="s">
        <v>364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</row>
    <row r="94" spans="2:34" x14ac:dyDescent="0.25"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9"/>
    </row>
    <row r="95" spans="2:34" x14ac:dyDescent="0.25"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5"/>
    </row>
    <row r="96" spans="2:34" x14ac:dyDescent="0.25"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5"/>
    </row>
    <row r="97" spans="2:34" x14ac:dyDescent="0.25"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5"/>
    </row>
    <row r="98" spans="2:34" x14ac:dyDescent="0.25">
      <c r="B98" s="163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5"/>
    </row>
    <row r="99" spans="2:34" ht="15.75" thickBot="1" x14ac:dyDescent="0.3">
      <c r="B99" s="160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2"/>
    </row>
    <row r="100" spans="2:34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2:34" x14ac:dyDescent="0.25">
      <c r="B101" s="10"/>
      <c r="C101" s="10"/>
      <c r="D101" s="10"/>
      <c r="E101" s="10"/>
      <c r="F101" s="10"/>
      <c r="G101" s="10"/>
      <c r="H101" s="10"/>
      <c r="I101" s="10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0"/>
      <c r="AC101" s="10"/>
      <c r="AD101" s="10"/>
      <c r="AE101" s="10"/>
      <c r="AF101" s="10"/>
      <c r="AG101" s="10"/>
      <c r="AH101" s="10"/>
    </row>
    <row r="102" spans="2:34" ht="16.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</sheetData>
  <sheetProtection password="E9FD" sheet="1" objects="1" scenarios="1"/>
  <mergeCells count="270">
    <mergeCell ref="P1:AH1"/>
    <mergeCell ref="P2:AH2"/>
    <mergeCell ref="B4:S5"/>
    <mergeCell ref="U4:AC4"/>
    <mergeCell ref="AD4:AH4"/>
    <mergeCell ref="B10:I10"/>
    <mergeCell ref="J10:N10"/>
    <mergeCell ref="O10:X10"/>
    <mergeCell ref="Y10:AH10"/>
    <mergeCell ref="U5:AC5"/>
    <mergeCell ref="AD5:AH5"/>
    <mergeCell ref="B7:AH7"/>
    <mergeCell ref="B8:F8"/>
    <mergeCell ref="G8:K8"/>
    <mergeCell ref="L8:P8"/>
    <mergeCell ref="Q8:Z8"/>
    <mergeCell ref="AA8:AD8"/>
    <mergeCell ref="AE8:AH8"/>
    <mergeCell ref="B11:I11"/>
    <mergeCell ref="J11:N11"/>
    <mergeCell ref="O11:X11"/>
    <mergeCell ref="Y11:AH11"/>
    <mergeCell ref="B9:F9"/>
    <mergeCell ref="G9:K9"/>
    <mergeCell ref="L9:P9"/>
    <mergeCell ref="Q9:Z9"/>
    <mergeCell ref="AA9:AD9"/>
    <mergeCell ref="AE9:AH9"/>
    <mergeCell ref="B14:L14"/>
    <mergeCell ref="M14:V14"/>
    <mergeCell ref="W14:AH14"/>
    <mergeCell ref="B15:L15"/>
    <mergeCell ref="M15:V15"/>
    <mergeCell ref="W15:AH15"/>
    <mergeCell ref="B12:L12"/>
    <mergeCell ref="M12:W12"/>
    <mergeCell ref="X12:AB12"/>
    <mergeCell ref="AC12:AH12"/>
    <mergeCell ref="B13:L13"/>
    <mergeCell ref="M13:W13"/>
    <mergeCell ref="X13:AB13"/>
    <mergeCell ref="AC13:AH13"/>
    <mergeCell ref="B16:AH16"/>
    <mergeCell ref="B17:L17"/>
    <mergeCell ref="M17:P17"/>
    <mergeCell ref="Q17:T17"/>
    <mergeCell ref="U17:AH17"/>
    <mergeCell ref="B18:L18"/>
    <mergeCell ref="M18:P18"/>
    <mergeCell ref="Q18:T18"/>
    <mergeCell ref="U18:AH18"/>
    <mergeCell ref="B19:I19"/>
    <mergeCell ref="J19:P19"/>
    <mergeCell ref="Q19:V19"/>
    <mergeCell ref="W19:AB19"/>
    <mergeCell ref="AC19:AH19"/>
    <mergeCell ref="B20:I20"/>
    <mergeCell ref="J20:P20"/>
    <mergeCell ref="Q20:V20"/>
    <mergeCell ref="W20:AB20"/>
    <mergeCell ref="AC20:AH20"/>
    <mergeCell ref="B23:AH23"/>
    <mergeCell ref="B24:K24"/>
    <mergeCell ref="L24:X24"/>
    <mergeCell ref="Y24:AH24"/>
    <mergeCell ref="B25:K26"/>
    <mergeCell ref="L25:X26"/>
    <mergeCell ref="Y25:AH26"/>
    <mergeCell ref="B21:E21"/>
    <mergeCell ref="F21:O21"/>
    <mergeCell ref="P21:Y21"/>
    <mergeCell ref="Z21:AH21"/>
    <mergeCell ref="B22:E22"/>
    <mergeCell ref="F22:O22"/>
    <mergeCell ref="P22:Y22"/>
    <mergeCell ref="Z22:AH22"/>
    <mergeCell ref="B28:G28"/>
    <mergeCell ref="H28:K28"/>
    <mergeCell ref="L28:P28"/>
    <mergeCell ref="Q28:W28"/>
    <mergeCell ref="X28:AB28"/>
    <mergeCell ref="AC28:AH28"/>
    <mergeCell ref="B27:G27"/>
    <mergeCell ref="H27:K27"/>
    <mergeCell ref="L27:P27"/>
    <mergeCell ref="Q27:W27"/>
    <mergeCell ref="X27:AB27"/>
    <mergeCell ref="AC27:AH27"/>
    <mergeCell ref="B29:G30"/>
    <mergeCell ref="H29:AH30"/>
    <mergeCell ref="B31:G32"/>
    <mergeCell ref="H31:AH32"/>
    <mergeCell ref="B33:AH33"/>
    <mergeCell ref="B34:L34"/>
    <mergeCell ref="M34:P34"/>
    <mergeCell ref="Q34:T34"/>
    <mergeCell ref="U34:AH34"/>
    <mergeCell ref="B35:L35"/>
    <mergeCell ref="M35:P35"/>
    <mergeCell ref="Q35:T35"/>
    <mergeCell ref="U35:AH35"/>
    <mergeCell ref="B36:I36"/>
    <mergeCell ref="J36:P36"/>
    <mergeCell ref="Q36:V36"/>
    <mergeCell ref="W36:AB36"/>
    <mergeCell ref="AC36:AH36"/>
    <mergeCell ref="B37:I37"/>
    <mergeCell ref="J37:P37"/>
    <mergeCell ref="Q37:V37"/>
    <mergeCell ref="W37:AB37"/>
    <mergeCell ref="AC37:AH37"/>
    <mergeCell ref="B38:E38"/>
    <mergeCell ref="F38:O38"/>
    <mergeCell ref="P38:Y38"/>
    <mergeCell ref="Z38:AH38"/>
    <mergeCell ref="AB41:AC41"/>
    <mergeCell ref="AF41:AG41"/>
    <mergeCell ref="P42:Q42"/>
    <mergeCell ref="R42:AA42"/>
    <mergeCell ref="AB42:AC42"/>
    <mergeCell ref="AF42:AG42"/>
    <mergeCell ref="B39:E39"/>
    <mergeCell ref="F39:O39"/>
    <mergeCell ref="P39:Y39"/>
    <mergeCell ref="Z39:AH39"/>
    <mergeCell ref="B41:AA41"/>
    <mergeCell ref="S40:AH40"/>
    <mergeCell ref="B45:AH45"/>
    <mergeCell ref="O46:R46"/>
    <mergeCell ref="B47:AH47"/>
    <mergeCell ref="P48:AH48"/>
    <mergeCell ref="J49:Q49"/>
    <mergeCell ref="Y49:AH49"/>
    <mergeCell ref="P43:T43"/>
    <mergeCell ref="U43:AA43"/>
    <mergeCell ref="AB43:AC43"/>
    <mergeCell ref="AF43:AG43"/>
    <mergeCell ref="R44:AA44"/>
    <mergeCell ref="AB44:AC44"/>
    <mergeCell ref="AF44:AG44"/>
    <mergeCell ref="K44:P44"/>
    <mergeCell ref="B53:AH53"/>
    <mergeCell ref="B54:F54"/>
    <mergeCell ref="O54:S54"/>
    <mergeCell ref="AD54:AG54"/>
    <mergeCell ref="B55:AH55"/>
    <mergeCell ref="B56:AH57"/>
    <mergeCell ref="K50:Q50"/>
    <mergeCell ref="T50:X50"/>
    <mergeCell ref="Y50:AH50"/>
    <mergeCell ref="B51:AH51"/>
    <mergeCell ref="L52:P52"/>
    <mergeCell ref="U52:Y52"/>
    <mergeCell ref="AE52:AG52"/>
    <mergeCell ref="B58:AH58"/>
    <mergeCell ref="B59:AH60"/>
    <mergeCell ref="B61:AH61"/>
    <mergeCell ref="B62:G62"/>
    <mergeCell ref="H62:M62"/>
    <mergeCell ref="N62:S62"/>
    <mergeCell ref="T62:V62"/>
    <mergeCell ref="W62:Y62"/>
    <mergeCell ref="Z62:AD62"/>
    <mergeCell ref="AE62:AH62"/>
    <mergeCell ref="AE63:AH63"/>
    <mergeCell ref="B64:G64"/>
    <mergeCell ref="H64:M64"/>
    <mergeCell ref="N64:S64"/>
    <mergeCell ref="T64:V64"/>
    <mergeCell ref="W64:Y64"/>
    <mergeCell ref="Z64:AD64"/>
    <mergeCell ref="AE64:AH64"/>
    <mergeCell ref="B63:G63"/>
    <mergeCell ref="H63:M63"/>
    <mergeCell ref="N63:S63"/>
    <mergeCell ref="T63:V63"/>
    <mergeCell ref="W63:Y63"/>
    <mergeCell ref="Z63:AD63"/>
    <mergeCell ref="AE65:AH65"/>
    <mergeCell ref="B66:G66"/>
    <mergeCell ref="H66:M66"/>
    <mergeCell ref="N66:S66"/>
    <mergeCell ref="T66:V66"/>
    <mergeCell ref="W66:Y66"/>
    <mergeCell ref="Z66:AD66"/>
    <mergeCell ref="AE66:AH66"/>
    <mergeCell ref="B65:G65"/>
    <mergeCell ref="H65:M65"/>
    <mergeCell ref="N65:S65"/>
    <mergeCell ref="T65:V65"/>
    <mergeCell ref="W65:Y65"/>
    <mergeCell ref="Z65:AD65"/>
    <mergeCell ref="AE67:AH67"/>
    <mergeCell ref="B68:G68"/>
    <mergeCell ref="H68:M68"/>
    <mergeCell ref="N68:S68"/>
    <mergeCell ref="T68:V68"/>
    <mergeCell ref="W68:Y68"/>
    <mergeCell ref="Z68:AD68"/>
    <mergeCell ref="AE68:AH68"/>
    <mergeCell ref="B67:G67"/>
    <mergeCell ref="H67:M67"/>
    <mergeCell ref="N67:S67"/>
    <mergeCell ref="T67:V67"/>
    <mergeCell ref="W67:Y67"/>
    <mergeCell ref="Z67:AD67"/>
    <mergeCell ref="Z69:AA69"/>
    <mergeCell ref="AF69:AG69"/>
    <mergeCell ref="B70:G70"/>
    <mergeCell ref="H70:M70"/>
    <mergeCell ref="N70:S70"/>
    <mergeCell ref="T70:V70"/>
    <mergeCell ref="W70:Y70"/>
    <mergeCell ref="Z70:AD70"/>
    <mergeCell ref="AE70:AH70"/>
    <mergeCell ref="T69:Y69"/>
    <mergeCell ref="AE71:AH71"/>
    <mergeCell ref="B72:G72"/>
    <mergeCell ref="H72:M72"/>
    <mergeCell ref="N72:S72"/>
    <mergeCell ref="T72:V72"/>
    <mergeCell ref="W72:Y72"/>
    <mergeCell ref="Z72:AD72"/>
    <mergeCell ref="AE72:AH72"/>
    <mergeCell ref="B71:G71"/>
    <mergeCell ref="H71:M71"/>
    <mergeCell ref="N71:S71"/>
    <mergeCell ref="T71:V71"/>
    <mergeCell ref="W71:Y71"/>
    <mergeCell ref="Z71:AD71"/>
    <mergeCell ref="B80:AH80"/>
    <mergeCell ref="B81:AH82"/>
    <mergeCell ref="AE73:AH73"/>
    <mergeCell ref="B74:G74"/>
    <mergeCell ref="H74:M74"/>
    <mergeCell ref="N74:S74"/>
    <mergeCell ref="T74:V74"/>
    <mergeCell ref="W74:Y74"/>
    <mergeCell ref="Z74:AD74"/>
    <mergeCell ref="AE74:AH74"/>
    <mergeCell ref="B73:G73"/>
    <mergeCell ref="H73:M73"/>
    <mergeCell ref="N73:S73"/>
    <mergeCell ref="T73:V73"/>
    <mergeCell ref="W73:Y73"/>
    <mergeCell ref="Z73:AD73"/>
    <mergeCell ref="B83:AH83"/>
    <mergeCell ref="B84:AH85"/>
    <mergeCell ref="B93:AH93"/>
    <mergeCell ref="B94:AH99"/>
    <mergeCell ref="AE75:AH75"/>
    <mergeCell ref="B76:G76"/>
    <mergeCell ref="H76:M76"/>
    <mergeCell ref="N76:S76"/>
    <mergeCell ref="T76:V76"/>
    <mergeCell ref="W76:Y76"/>
    <mergeCell ref="Z76:AD76"/>
    <mergeCell ref="AE76:AH76"/>
    <mergeCell ref="B75:G75"/>
    <mergeCell ref="H75:M75"/>
    <mergeCell ref="N75:S75"/>
    <mergeCell ref="T75:V75"/>
    <mergeCell ref="W75:Y75"/>
    <mergeCell ref="Z75:AD75"/>
    <mergeCell ref="B86:AH86"/>
    <mergeCell ref="B87:AH88"/>
    <mergeCell ref="B89:AH89"/>
    <mergeCell ref="B90:AH91"/>
    <mergeCell ref="B77:AH77"/>
    <mergeCell ref="B78:AH79"/>
  </mergeCells>
  <dataValidations count="13">
    <dataValidation type="custom" allowBlank="1" showInputMessage="1" showErrorMessage="1" sqref="R42:AA42 B13:W13 B84:AH85 Q35:T35 Q18:T18" xr:uid="{00000000-0002-0000-0100-000000000000}">
      <formula1>EXACT(B13,UPPER(B13))</formula1>
    </dataValidation>
    <dataValidation type="date" allowBlank="1" showInputMessage="1" showErrorMessage="1" sqref="Q9:Z9" xr:uid="{00000000-0002-0000-0100-000001000000}">
      <formula1>1</formula1>
      <formula2>73415</formula2>
    </dataValidation>
    <dataValidation type="whole" allowBlank="1" showInputMessage="1" showErrorMessage="1" sqref="AE9:AH9" xr:uid="{00000000-0002-0000-0100-000002000000}">
      <formula1>18</formula1>
      <formula2>99</formula2>
    </dataValidation>
    <dataValidation type="whole" allowBlank="1" showInputMessage="1" showErrorMessage="1" sqref="AC13:AH13 M18:P18 M35:P35" xr:uid="{00000000-0002-0000-0100-000003000000}">
      <formula1>1</formula1>
      <formula2>100000000000000000</formula2>
    </dataValidation>
    <dataValidation type="whole" allowBlank="1" showInputMessage="1" showErrorMessage="1" sqref="B22:E22" xr:uid="{00000000-0002-0000-0100-000004000000}">
      <formula1>1</formula1>
      <formula2>1000000000000000000</formula2>
    </dataValidation>
    <dataValidation type="whole" allowBlank="1" showInputMessage="1" showErrorMessage="1" sqref="H28:K28" xr:uid="{00000000-0002-0000-0100-000005000000}">
      <formula1>1</formula1>
      <formula2>1000000000000000</formula2>
    </dataValidation>
    <dataValidation type="whole" allowBlank="1" showInputMessage="1" showErrorMessage="1" sqref="L28:P28" xr:uid="{00000000-0002-0000-0100-000006000000}">
      <formula1>1</formula1>
      <formula2>10000000000000000</formula2>
    </dataValidation>
    <dataValidation type="whole" allowBlank="1" showInputMessage="1" showErrorMessage="1" sqref="Q28:W28 J49:Q49" xr:uid="{00000000-0002-0000-0100-000007000000}">
      <formula1>1</formula1>
      <formula2>10000000000000000000</formula2>
    </dataValidation>
    <dataValidation type="whole" allowBlank="1" showInputMessage="1" showErrorMessage="1" sqref="B39:E39" xr:uid="{00000000-0002-0000-0100-000008000000}">
      <formula1>1</formula1>
      <formula2>1E+24</formula2>
    </dataValidation>
    <dataValidation type="whole" allowBlank="1" showInputMessage="1" showErrorMessage="1" sqref="W63:Y68 W71:Y76" xr:uid="{00000000-0002-0000-0100-000009000000}">
      <formula1>1</formula1>
      <formula2>99</formula2>
    </dataValidation>
    <dataValidation type="custom" allowBlank="1" showInputMessage="1" showErrorMessage="1" error="Debe introducir el Texto en letras mayúsculas. " sqref="B9:P9 B11:I11 O11:AH11 B18:L18 U18:AH18 B20:I20 Q20:V20 F22:AH22 B25:AH26 H29:AH32 B35:L35 U35:AH35 B37:I37 Q37:V37 F39:O39 B90:AH91 K50:Q50 B56:AH57 B59:AH60 B63:S68 Z63:AH68 Z71:AH76 B78:AH79 B81:AH82 B87:AH88 P39:W39 Z39:AH39 X39:Y39" xr:uid="{00000000-0002-0000-0100-00000A000000}">
      <formula1>EXACT(B9,UPPER(B9))</formula1>
    </dataValidation>
    <dataValidation allowBlank="1" showInputMessage="1" showErrorMessage="1" error="Debe introducir el Texto en letras mayúsculas. " sqref="P48:AH48" xr:uid="{00000000-0002-0000-0100-00000B000000}"/>
    <dataValidation type="custom" allowBlank="1" showInputMessage="1" showErrorMessage="1" error="Debe introducir el Texto en letras mayúsculas. " sqref="B71:S76" xr:uid="{00000000-0002-0000-0100-00000C000000}">
      <formula1>EXACT(B63,UPPER(B63))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D000000}">
          <x14:formula1>
            <xm:f>'Datos Llenado Formato'!$B$3:$B$69</xm:f>
          </x14:formula1>
          <xm:sqref>J20:P20 J37:P37</xm:sqref>
        </x14:dataValidation>
        <x14:dataValidation type="list" allowBlank="1" showInputMessage="1" showErrorMessage="1" xr:uid="{00000000-0002-0000-0100-00000E000000}">
          <x14:formula1>
            <xm:f>'Datos Llenado Formato'!$D$3:$D$4</xm:f>
          </x14:formula1>
          <xm:sqref>AA9:AD9 T63:V68 T71:V76</xm:sqref>
        </x14:dataValidation>
        <x14:dataValidation type="list" allowBlank="1" showInputMessage="1" showErrorMessage="1" xr:uid="{00000000-0002-0000-0100-00000F000000}">
          <x14:formula1>
            <xm:f>'Datos Llenado Formato'!$D$15:$D$17</xm:f>
          </x14:formula1>
          <xm:sqref>X13:AB13</xm:sqref>
        </x14:dataValidation>
        <x14:dataValidation type="list" allowBlank="1" showInputMessage="1" showErrorMessage="1" xr:uid="{00000000-0002-0000-0100-000010000000}">
          <x14:formula1>
            <xm:f>'Datos Llenado Formato'!$D$20:$D$27</xm:f>
          </x14:formula1>
          <xm:sqref>B15:L15</xm:sqref>
        </x14:dataValidation>
        <x14:dataValidation type="list" allowBlank="1" showInputMessage="1" showErrorMessage="1" xr:uid="{00000000-0002-0000-0100-000011000000}">
          <x14:formula1>
            <xm:f>'Datos Llenado Formato'!$D$7:$D$12</xm:f>
          </x14:formula1>
          <xm:sqref>J11:N11</xm:sqref>
        </x14:dataValidation>
        <x14:dataValidation type="list" allowBlank="1" showInputMessage="1" showErrorMessage="1" xr:uid="{00000000-0002-0000-0100-000012000000}">
          <x14:formula1>
            <xm:f>'Datos Llenado Formato'!$F$3:$F$5</xm:f>
          </x14:formula1>
          <xm:sqref>B28:G28</xm:sqref>
        </x14:dataValidation>
        <x14:dataValidation type="list" allowBlank="1" showInputMessage="1" showErrorMessage="1" xr:uid="{00000000-0002-0000-0100-000013000000}">
          <x14:formula1>
            <xm:f>'Datos Llenado Formato'!$F$8:$F$9</xm:f>
          </x14:formula1>
          <xm:sqref>X28:AB28</xm:sqref>
        </x14:dataValidation>
        <x14:dataValidation type="list" allowBlank="1" showInputMessage="1" showErrorMessage="1" xr:uid="{00000000-0002-0000-0100-000014000000}">
          <x14:formula1>
            <xm:f>'Datos Llenado Formato'!$F$12</xm:f>
          </x14:formula1>
          <xm:sqref>AC28:AH28</xm:sqref>
        </x14:dataValidation>
        <x14:dataValidation type="list" allowBlank="1" showInputMessage="1" showErrorMessage="1" xr:uid="{00000000-0002-0000-0100-000015000000}">
          <x14:formula1>
            <xm:f>'Datos Llenado Formato'!$F$15:$F$16</xm:f>
          </x14:formula1>
          <xm:sqref>T69:Y69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BA113"/>
  <sheetViews>
    <sheetView topLeftCell="A32" zoomScaleNormal="100" workbookViewId="0">
      <selection activeCell="K50" sqref="K50:AH50"/>
    </sheetView>
  </sheetViews>
  <sheetFormatPr baseColWidth="10" defaultColWidth="11.42578125" defaultRowHeight="15" x14ac:dyDescent="0.25"/>
  <cols>
    <col min="1" max="67" width="2.7109375" style="9" customWidth="1"/>
    <col min="68" max="16384" width="11.42578125" style="9"/>
  </cols>
  <sheetData>
    <row r="1" spans="2:53" ht="15.75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7" t="s">
        <v>510</v>
      </c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2:53" ht="15.75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17" t="s">
        <v>513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2:53" ht="25.5" customHeight="1" thickBot="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7.25" customHeight="1" thickBot="1" x14ac:dyDescent="0.3">
      <c r="B4" s="227" t="s">
        <v>354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83"/>
      <c r="S4" s="83"/>
      <c r="T4" s="67"/>
      <c r="U4" s="140" t="s">
        <v>0</v>
      </c>
      <c r="V4" s="141"/>
      <c r="W4" s="141"/>
      <c r="X4" s="141"/>
      <c r="Y4" s="141"/>
      <c r="Z4" s="141"/>
      <c r="AA4" s="141"/>
      <c r="AB4" s="141"/>
      <c r="AC4" s="141"/>
      <c r="AD4" s="142">
        <f>Solicitud!AD4</f>
        <v>0</v>
      </c>
      <c r="AE4" s="142"/>
      <c r="AF4" s="142"/>
      <c r="AG4" s="142"/>
      <c r="AH4" s="14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7.25" customHeight="1" thickBot="1" x14ac:dyDescent="0.3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83"/>
      <c r="S5" s="83"/>
      <c r="T5" s="67"/>
      <c r="U5" s="140" t="s">
        <v>1</v>
      </c>
      <c r="V5" s="141"/>
      <c r="W5" s="141"/>
      <c r="X5" s="141"/>
      <c r="Y5" s="141"/>
      <c r="Z5" s="141"/>
      <c r="AA5" s="141"/>
      <c r="AB5" s="141"/>
      <c r="AC5" s="244"/>
      <c r="AD5" s="245">
        <f>Solicitud!AD5</f>
        <v>0</v>
      </c>
      <c r="AE5" s="246"/>
      <c r="AF5" s="246"/>
      <c r="AG5" s="246"/>
      <c r="AH5" s="247"/>
    </row>
    <row r="6" spans="2:53" ht="15.75" thickBot="1" x14ac:dyDescent="0.3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2:53" ht="15.75" thickBot="1" x14ac:dyDescent="0.3">
      <c r="B7" s="150" t="s">
        <v>366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2"/>
    </row>
    <row r="8" spans="2:53" ht="15.75" thickBot="1" x14ac:dyDescent="0.3">
      <c r="B8" s="84"/>
      <c r="C8" s="85" t="s">
        <v>52</v>
      </c>
      <c r="D8" s="85"/>
      <c r="E8" s="85"/>
      <c r="F8" s="85"/>
      <c r="G8" s="128" t="s">
        <v>53</v>
      </c>
      <c r="H8" s="129"/>
      <c r="I8" s="129"/>
      <c r="J8" s="129"/>
      <c r="K8" s="130"/>
      <c r="L8" s="128" t="s">
        <v>51</v>
      </c>
      <c r="M8" s="129"/>
      <c r="N8" s="129"/>
      <c r="O8" s="129"/>
      <c r="P8" s="130"/>
      <c r="Q8" s="128" t="s">
        <v>54</v>
      </c>
      <c r="R8" s="129"/>
      <c r="S8" s="129"/>
      <c r="T8" s="129"/>
      <c r="U8" s="129"/>
      <c r="V8" s="129"/>
      <c r="W8" s="129"/>
      <c r="X8" s="129"/>
      <c r="Y8" s="129"/>
      <c r="Z8" s="130"/>
      <c r="AA8" s="128" t="s">
        <v>55</v>
      </c>
      <c r="AB8" s="129"/>
      <c r="AC8" s="129"/>
      <c r="AD8" s="130"/>
      <c r="AE8" s="128" t="s">
        <v>56</v>
      </c>
      <c r="AF8" s="129"/>
      <c r="AG8" s="129"/>
      <c r="AH8" s="130"/>
    </row>
    <row r="9" spans="2:53" ht="15.75" thickBot="1" x14ac:dyDescent="0.3">
      <c r="B9" s="134" t="str">
        <f>Solicitud!B9</f>
        <v xml:space="preserve">TREJO </v>
      </c>
      <c r="C9" s="135"/>
      <c r="D9" s="135"/>
      <c r="E9" s="135"/>
      <c r="F9" s="136"/>
      <c r="G9" s="134" t="str">
        <f>Solicitud!G9</f>
        <v xml:space="preserve">LOPEZ </v>
      </c>
      <c r="H9" s="135"/>
      <c r="I9" s="135"/>
      <c r="J9" s="135"/>
      <c r="K9" s="136"/>
      <c r="L9" s="134" t="str">
        <f>Solicitud!L9</f>
        <v>KARLA GUADALUPE</v>
      </c>
      <c r="M9" s="135"/>
      <c r="N9" s="135"/>
      <c r="O9" s="135"/>
      <c r="P9" s="136"/>
      <c r="Q9" s="153">
        <f>Solicitud!Q9</f>
        <v>31221</v>
      </c>
      <c r="R9" s="215"/>
      <c r="S9" s="215"/>
      <c r="T9" s="215"/>
      <c r="U9" s="215"/>
      <c r="V9" s="215"/>
      <c r="W9" s="215"/>
      <c r="X9" s="215"/>
      <c r="Y9" s="215"/>
      <c r="Z9" s="216"/>
      <c r="AA9" s="134" t="str">
        <f>Solicitud!AA9</f>
        <v>M</v>
      </c>
      <c r="AB9" s="135"/>
      <c r="AC9" s="135"/>
      <c r="AD9" s="136"/>
      <c r="AE9" s="134">
        <f>Solicitud!AE9</f>
        <v>37</v>
      </c>
      <c r="AF9" s="135"/>
      <c r="AG9" s="135"/>
      <c r="AH9" s="136"/>
    </row>
    <row r="10" spans="2:53" ht="15.75" thickBot="1" x14ac:dyDescent="0.3">
      <c r="B10" s="128" t="s">
        <v>57</v>
      </c>
      <c r="C10" s="129"/>
      <c r="D10" s="129"/>
      <c r="E10" s="129"/>
      <c r="F10" s="129"/>
      <c r="G10" s="129"/>
      <c r="H10" s="129"/>
      <c r="I10" s="130"/>
      <c r="J10" s="128" t="s">
        <v>58</v>
      </c>
      <c r="K10" s="129"/>
      <c r="L10" s="129"/>
      <c r="M10" s="129"/>
      <c r="N10" s="130"/>
      <c r="O10" s="128" t="s">
        <v>59</v>
      </c>
      <c r="P10" s="129"/>
      <c r="Q10" s="129"/>
      <c r="R10" s="129"/>
      <c r="S10" s="129"/>
      <c r="T10" s="129"/>
      <c r="U10" s="129"/>
      <c r="V10" s="129"/>
      <c r="W10" s="129"/>
      <c r="X10" s="130"/>
      <c r="Y10" s="129" t="s">
        <v>162</v>
      </c>
      <c r="Z10" s="129"/>
      <c r="AA10" s="129"/>
      <c r="AB10" s="129"/>
      <c r="AC10" s="129"/>
      <c r="AD10" s="129"/>
      <c r="AE10" s="129"/>
      <c r="AF10" s="129"/>
      <c r="AG10" s="129"/>
      <c r="AH10" s="130"/>
    </row>
    <row r="11" spans="2:53" ht="15.75" thickBot="1" x14ac:dyDescent="0.3">
      <c r="B11" s="134" t="str">
        <f>Solicitud!B11</f>
        <v>CHIHUAHUA</v>
      </c>
      <c r="C11" s="135"/>
      <c r="D11" s="135"/>
      <c r="E11" s="135"/>
      <c r="F11" s="135"/>
      <c r="G11" s="135"/>
      <c r="H11" s="135"/>
      <c r="I11" s="136"/>
      <c r="J11" s="134" t="str">
        <f>Solicitud!J11</f>
        <v>SOLTERO(A)</v>
      </c>
      <c r="K11" s="135"/>
      <c r="L11" s="135"/>
      <c r="M11" s="135"/>
      <c r="N11" s="136"/>
      <c r="O11" s="134" t="str">
        <f>Solicitud!O11</f>
        <v xml:space="preserve">MEXICANA </v>
      </c>
      <c r="P11" s="135"/>
      <c r="Q11" s="135"/>
      <c r="R11" s="135"/>
      <c r="S11" s="135"/>
      <c r="T11" s="135"/>
      <c r="U11" s="135"/>
      <c r="V11" s="135"/>
      <c r="W11" s="135"/>
      <c r="X11" s="136"/>
      <c r="Y11" s="134" t="str">
        <f>Solicitud!Y11</f>
        <v xml:space="preserve">SEPARACION DE BIENES </v>
      </c>
      <c r="Z11" s="135"/>
      <c r="AA11" s="135"/>
      <c r="AB11" s="135"/>
      <c r="AC11" s="135"/>
      <c r="AD11" s="135"/>
      <c r="AE11" s="135"/>
      <c r="AF11" s="135"/>
      <c r="AG11" s="135"/>
      <c r="AH11" s="136"/>
    </row>
    <row r="12" spans="2:53" ht="15.75" thickBot="1" x14ac:dyDescent="0.3">
      <c r="B12" s="128" t="s">
        <v>60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61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30"/>
      <c r="X12" s="128" t="s">
        <v>62</v>
      </c>
      <c r="Y12" s="129"/>
      <c r="Z12" s="129"/>
      <c r="AA12" s="129"/>
      <c r="AB12" s="130"/>
      <c r="AC12" s="128" t="s">
        <v>63</v>
      </c>
      <c r="AD12" s="129"/>
      <c r="AE12" s="129"/>
      <c r="AF12" s="129"/>
      <c r="AG12" s="129"/>
      <c r="AH12" s="130"/>
    </row>
    <row r="13" spans="2:53" ht="15.75" thickBot="1" x14ac:dyDescent="0.3">
      <c r="B13" s="134" t="str">
        <f>Solicitud!B13</f>
        <v>XXXXXXXXXXXXXXXXXX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34" t="str">
        <f>Solicitud!M13</f>
        <v>XXXXXXXXXXXX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6"/>
      <c r="X13" s="134" t="str">
        <f>Solicitud!X13</f>
        <v>PASAPORTE</v>
      </c>
      <c r="Y13" s="135"/>
      <c r="Z13" s="135"/>
      <c r="AA13" s="135"/>
      <c r="AB13" s="136"/>
      <c r="AC13" s="212">
        <f>Solicitud!AC13</f>
        <v>122333</v>
      </c>
      <c r="AD13" s="213"/>
      <c r="AE13" s="213"/>
      <c r="AF13" s="213"/>
      <c r="AG13" s="213"/>
      <c r="AH13" s="214"/>
    </row>
    <row r="14" spans="2:53" ht="15.75" thickBot="1" x14ac:dyDescent="0.3">
      <c r="B14" s="128" t="s">
        <v>64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30"/>
      <c r="M14" s="128" t="s">
        <v>141</v>
      </c>
      <c r="N14" s="129"/>
      <c r="O14" s="129"/>
      <c r="P14" s="129"/>
      <c r="Q14" s="129"/>
      <c r="R14" s="129"/>
      <c r="S14" s="129"/>
      <c r="T14" s="129"/>
      <c r="U14" s="129"/>
      <c r="V14" s="130"/>
      <c r="W14" s="128" t="s">
        <v>163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30"/>
    </row>
    <row r="15" spans="2:53" ht="15.75" thickBot="1" x14ac:dyDescent="0.3">
      <c r="B15" s="134" t="str">
        <f>Solicitud!B15</f>
        <v xml:space="preserve">MAESTRÍA 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6"/>
      <c r="M15" s="134">
        <f>Solicitud!M15</f>
        <v>1</v>
      </c>
      <c r="N15" s="135"/>
      <c r="O15" s="135"/>
      <c r="P15" s="135"/>
      <c r="Q15" s="135"/>
      <c r="R15" s="135"/>
      <c r="S15" s="135"/>
      <c r="T15" s="135"/>
      <c r="U15" s="135"/>
      <c r="V15" s="136"/>
      <c r="W15" s="231" t="str">
        <f>Solicitud!W15</f>
        <v>tremenda@hotmail.com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6"/>
    </row>
    <row r="16" spans="2:53" ht="15.75" thickBot="1" x14ac:dyDescent="0.3">
      <c r="B16" s="150" t="s">
        <v>365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</row>
    <row r="17" spans="2:34" ht="15.75" thickBot="1" x14ac:dyDescent="0.3">
      <c r="B17" s="128" t="s">
        <v>66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8" t="s">
        <v>164</v>
      </c>
      <c r="N17" s="129"/>
      <c r="O17" s="129"/>
      <c r="P17" s="130"/>
      <c r="Q17" s="128" t="s">
        <v>165</v>
      </c>
      <c r="R17" s="129"/>
      <c r="S17" s="129"/>
      <c r="T17" s="130"/>
      <c r="U17" s="128" t="s">
        <v>67</v>
      </c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</row>
    <row r="18" spans="2:34" ht="15.75" thickBot="1" x14ac:dyDescent="0.3">
      <c r="B18" s="197" t="str">
        <f>Solicitud!B18</f>
        <v xml:space="preserve">DE LA MISERIA 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9"/>
      <c r="M18" s="197">
        <f>Solicitud!M18</f>
        <v>704</v>
      </c>
      <c r="N18" s="198"/>
      <c r="O18" s="198"/>
      <c r="P18" s="199"/>
      <c r="Q18" s="134">
        <f>Solicitud!Q18</f>
        <v>0</v>
      </c>
      <c r="R18" s="135"/>
      <c r="S18" s="135"/>
      <c r="T18" s="136"/>
      <c r="U18" s="134" t="str">
        <f>Solicitud!U18</f>
        <v xml:space="preserve">VILLA JUAREZ 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6"/>
    </row>
    <row r="19" spans="2:34" ht="15.75" thickBot="1" x14ac:dyDescent="0.3">
      <c r="B19" s="200" t="s">
        <v>68</v>
      </c>
      <c r="C19" s="201"/>
      <c r="D19" s="201"/>
      <c r="E19" s="201"/>
      <c r="F19" s="201"/>
      <c r="G19" s="201"/>
      <c r="H19" s="201"/>
      <c r="I19" s="201"/>
      <c r="J19" s="128" t="s">
        <v>69</v>
      </c>
      <c r="K19" s="129"/>
      <c r="L19" s="129"/>
      <c r="M19" s="129"/>
      <c r="N19" s="129"/>
      <c r="O19" s="129"/>
      <c r="P19" s="130"/>
      <c r="Q19" s="129" t="s">
        <v>70</v>
      </c>
      <c r="R19" s="129"/>
      <c r="S19" s="129"/>
      <c r="T19" s="129"/>
      <c r="U19" s="129"/>
      <c r="V19" s="130"/>
      <c r="W19" s="128" t="s">
        <v>166</v>
      </c>
      <c r="X19" s="129"/>
      <c r="Y19" s="129"/>
      <c r="Z19" s="129"/>
      <c r="AA19" s="129"/>
      <c r="AB19" s="130"/>
      <c r="AC19" s="128" t="s">
        <v>167</v>
      </c>
      <c r="AD19" s="129"/>
      <c r="AE19" s="129"/>
      <c r="AF19" s="129"/>
      <c r="AG19" s="129"/>
      <c r="AH19" s="130"/>
    </row>
    <row r="20" spans="2:34" ht="15.75" thickBot="1" x14ac:dyDescent="0.3">
      <c r="B20" s="134" t="str">
        <f>Solicitud!B20</f>
        <v>CHIHUAHUA</v>
      </c>
      <c r="C20" s="135"/>
      <c r="D20" s="135"/>
      <c r="E20" s="135"/>
      <c r="F20" s="135"/>
      <c r="G20" s="135"/>
      <c r="H20" s="135"/>
      <c r="I20" s="136"/>
      <c r="J20" s="134" t="str">
        <f>Solicitud!J20</f>
        <v>CHIHUAHUA</v>
      </c>
      <c r="K20" s="135"/>
      <c r="L20" s="135"/>
      <c r="M20" s="135"/>
      <c r="N20" s="135"/>
      <c r="O20" s="135"/>
      <c r="P20" s="136"/>
      <c r="Q20" s="135" t="str">
        <f>Solicitud!Q20</f>
        <v>CHIHUAHUA</v>
      </c>
      <c r="R20" s="135"/>
      <c r="S20" s="135"/>
      <c r="T20" s="135"/>
      <c r="U20" s="135"/>
      <c r="V20" s="136"/>
      <c r="W20" s="134">
        <f>Solicitud!W20</f>
        <v>6144200000</v>
      </c>
      <c r="X20" s="135"/>
      <c r="Y20" s="135"/>
      <c r="Z20" s="135"/>
      <c r="AA20" s="135"/>
      <c r="AB20" s="136"/>
      <c r="AC20" s="134">
        <f>Solicitud!AC20</f>
        <v>0</v>
      </c>
      <c r="AD20" s="135"/>
      <c r="AE20" s="135"/>
      <c r="AF20" s="135"/>
      <c r="AG20" s="135"/>
      <c r="AH20" s="136"/>
    </row>
    <row r="21" spans="2:34" ht="15.75" thickBot="1" x14ac:dyDescent="0.3">
      <c r="B21" s="128" t="s">
        <v>71</v>
      </c>
      <c r="C21" s="129"/>
      <c r="D21" s="129"/>
      <c r="E21" s="129"/>
      <c r="F21" s="128" t="s">
        <v>72</v>
      </c>
      <c r="G21" s="129"/>
      <c r="H21" s="129"/>
      <c r="I21" s="129"/>
      <c r="J21" s="129"/>
      <c r="K21" s="129"/>
      <c r="L21" s="129"/>
      <c r="M21" s="129"/>
      <c r="N21" s="129"/>
      <c r="O21" s="130"/>
      <c r="P21" s="128" t="s">
        <v>73</v>
      </c>
      <c r="Q21" s="129"/>
      <c r="R21" s="129"/>
      <c r="S21" s="129"/>
      <c r="T21" s="129"/>
      <c r="U21" s="129"/>
      <c r="V21" s="129"/>
      <c r="W21" s="129"/>
      <c r="X21" s="129"/>
      <c r="Y21" s="130"/>
      <c r="Z21" s="128" t="s">
        <v>74</v>
      </c>
      <c r="AA21" s="129"/>
      <c r="AB21" s="129"/>
      <c r="AC21" s="129"/>
      <c r="AD21" s="129"/>
      <c r="AE21" s="129"/>
      <c r="AF21" s="129"/>
      <c r="AG21" s="129"/>
      <c r="AH21" s="130"/>
    </row>
    <row r="22" spans="2:34" ht="15.75" thickBot="1" x14ac:dyDescent="0.3">
      <c r="B22" s="134">
        <f>Solicitud!B22</f>
        <v>31064</v>
      </c>
      <c r="C22" s="135"/>
      <c r="D22" s="135"/>
      <c r="E22" s="136"/>
      <c r="F22" s="134">
        <f>Solicitud!F22</f>
        <v>9</v>
      </c>
      <c r="G22" s="135"/>
      <c r="H22" s="135"/>
      <c r="I22" s="135"/>
      <c r="J22" s="135"/>
      <c r="K22" s="135"/>
      <c r="L22" s="135"/>
      <c r="M22" s="135"/>
      <c r="N22" s="135"/>
      <c r="O22" s="136"/>
      <c r="P22" s="134">
        <f>Solicitud!P22</f>
        <v>7</v>
      </c>
      <c r="Q22" s="135"/>
      <c r="R22" s="135"/>
      <c r="S22" s="135"/>
      <c r="T22" s="135"/>
      <c r="U22" s="135"/>
      <c r="V22" s="135"/>
      <c r="W22" s="135"/>
      <c r="X22" s="135"/>
      <c r="Y22" s="136"/>
      <c r="Z22" s="134" t="str">
        <f>Solicitud!Z22</f>
        <v xml:space="preserve">CERCA DE TODOS LADOS </v>
      </c>
      <c r="AA22" s="135"/>
      <c r="AB22" s="135"/>
      <c r="AC22" s="135"/>
      <c r="AD22" s="135"/>
      <c r="AE22" s="135"/>
      <c r="AF22" s="135"/>
      <c r="AG22" s="135"/>
      <c r="AH22" s="136"/>
    </row>
    <row r="23" spans="2:34" ht="15.75" thickBot="1" x14ac:dyDescent="0.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2:34" ht="15.75" thickBot="1" x14ac:dyDescent="0.3">
      <c r="B24" s="150" t="s">
        <v>121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</row>
    <row r="25" spans="2:34" ht="15.75" thickBot="1" x14ac:dyDescent="0.3">
      <c r="B25" s="241" t="s">
        <v>393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3"/>
    </row>
    <row r="26" spans="2:34" x14ac:dyDescent="0.25">
      <c r="B26" s="157" t="str">
        <f>Solicitud!L25</f>
        <v xml:space="preserve">ELABORACION DE QUESO 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</row>
    <row r="27" spans="2:34" x14ac:dyDescent="0.25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</row>
    <row r="28" spans="2:34" ht="15.75" thickBot="1" x14ac:dyDescent="0.3"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</row>
    <row r="29" spans="2:34" ht="30.75" customHeight="1" thickBot="1" x14ac:dyDescent="0.3">
      <c r="B29" s="228" t="s">
        <v>394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30"/>
    </row>
    <row r="30" spans="2:34" x14ac:dyDescent="0.25">
      <c r="B30" s="157" t="str">
        <f>Solicitud!Y25</f>
        <v xml:space="preserve">PECUARIA AGROINDUSTRIAL 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2:34" x14ac:dyDescent="0.25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</row>
    <row r="32" spans="2:34" ht="15.75" thickBot="1" x14ac:dyDescent="0.3"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5" ht="15.75" thickBot="1" x14ac:dyDescent="0.3">
      <c r="B33" s="241" t="s">
        <v>120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3"/>
    </row>
    <row r="34" spans="2:35" x14ac:dyDescent="0.25">
      <c r="B34" s="157" t="str">
        <f>Solicitud!L25</f>
        <v xml:space="preserve">ELABORACION DE QUESO 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</row>
    <row r="35" spans="2:35" x14ac:dyDescent="0.25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</row>
    <row r="36" spans="2:35" ht="15.75" thickBot="1" x14ac:dyDescent="0.3"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/>
    </row>
    <row r="37" spans="2:35" ht="15.75" thickBot="1" x14ac:dyDescent="0.3">
      <c r="B37" s="241" t="s">
        <v>119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3"/>
    </row>
    <row r="38" spans="2:35" x14ac:dyDescent="0.25">
      <c r="B38" s="232">
        <v>20000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4"/>
    </row>
    <row r="39" spans="2:35" x14ac:dyDescent="0.25"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7"/>
    </row>
    <row r="40" spans="2:35" ht="15.75" thickBot="1" x14ac:dyDescent="0.3">
      <c r="B40" s="23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40"/>
    </row>
    <row r="41" spans="2:35" ht="15.75" thickBot="1" x14ac:dyDescent="0.3">
      <c r="B41" s="86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18"/>
    </row>
    <row r="42" spans="2:35" ht="15.75" thickBot="1" x14ac:dyDescent="0.3">
      <c r="B42" s="241" t="s">
        <v>392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3"/>
    </row>
    <row r="43" spans="2:35" x14ac:dyDescent="0.25">
      <c r="B43" s="157" t="str">
        <f>Solicitud!B59</f>
        <v xml:space="preserve">SOMOS UNA EMPRESA CUYOS INTRESOS SON ESCENCIALES PARA EL SUSTENTO DE LA FAMILIA ADEMAS TENEMOS LA NECESIDAD DE AGREGAR VALOR A LOS PRODCTOS PORQUE SI TENEMOS REFRIGERADOR PODEMOS PRODUCIR PARA TENER EN STOC 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9"/>
    </row>
    <row r="44" spans="2:35" x14ac:dyDescent="0.25"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</row>
    <row r="45" spans="2:35" ht="15.75" thickBot="1" x14ac:dyDescent="0.3"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2"/>
    </row>
    <row r="46" spans="2:35" ht="15.75" thickBot="1" x14ac:dyDescent="0.3">
      <c r="B46" s="241" t="s">
        <v>118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3"/>
    </row>
    <row r="47" spans="2:35" ht="15.75" thickBot="1" x14ac:dyDescent="0.3">
      <c r="B47" s="248" t="s">
        <v>142</v>
      </c>
      <c r="C47" s="248"/>
      <c r="D47" s="248"/>
      <c r="E47" s="248"/>
      <c r="F47" s="248"/>
      <c r="G47" s="248"/>
      <c r="H47" s="248"/>
      <c r="I47" s="248"/>
      <c r="J47" s="248"/>
      <c r="K47" s="249" t="s">
        <v>569</v>
      </c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1"/>
    </row>
    <row r="48" spans="2:35" ht="15.75" thickBot="1" x14ac:dyDescent="0.3">
      <c r="B48" s="248" t="s">
        <v>117</v>
      </c>
      <c r="C48" s="248"/>
      <c r="D48" s="248"/>
      <c r="E48" s="248"/>
      <c r="F48" s="248"/>
      <c r="G48" s="248"/>
      <c r="H48" s="248"/>
      <c r="I48" s="248"/>
      <c r="J48" s="248"/>
      <c r="K48" s="249" t="s">
        <v>570</v>
      </c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1"/>
    </row>
    <row r="49" spans="2:34" ht="15.75" thickBot="1" x14ac:dyDescent="0.3">
      <c r="B49" s="248" t="s">
        <v>116</v>
      </c>
      <c r="C49" s="248"/>
      <c r="D49" s="248"/>
      <c r="E49" s="248"/>
      <c r="F49" s="248"/>
      <c r="G49" s="248"/>
      <c r="H49" s="248"/>
      <c r="I49" s="248"/>
      <c r="J49" s="248"/>
      <c r="K49" s="249" t="s">
        <v>571</v>
      </c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1"/>
    </row>
    <row r="50" spans="2:34" ht="15.75" thickBot="1" x14ac:dyDescent="0.3">
      <c r="B50" s="248" t="s">
        <v>115</v>
      </c>
      <c r="C50" s="248"/>
      <c r="D50" s="248"/>
      <c r="E50" s="248"/>
      <c r="F50" s="248"/>
      <c r="G50" s="248"/>
      <c r="H50" s="248"/>
      <c r="I50" s="248"/>
      <c r="J50" s="248"/>
      <c r="K50" s="249" t="s">
        <v>572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1"/>
    </row>
    <row r="51" spans="2:34" ht="15.75" thickBot="1" x14ac:dyDescent="0.3">
      <c r="B51" s="248" t="s">
        <v>141</v>
      </c>
      <c r="C51" s="248"/>
      <c r="D51" s="248"/>
      <c r="E51" s="248"/>
      <c r="F51" s="248"/>
      <c r="G51" s="248"/>
      <c r="H51" s="248"/>
      <c r="I51" s="248"/>
      <c r="J51" s="248"/>
      <c r="K51" s="249" t="s">
        <v>573</v>
      </c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1"/>
    </row>
    <row r="52" spans="2:34" ht="15.75" thickBot="1" x14ac:dyDescent="0.3">
      <c r="B52" s="248" t="s">
        <v>181</v>
      </c>
      <c r="C52" s="248"/>
      <c r="D52" s="248"/>
      <c r="E52" s="248"/>
      <c r="F52" s="248"/>
      <c r="G52" s="248"/>
      <c r="H52" s="248"/>
      <c r="I52" s="248"/>
      <c r="J52" s="248"/>
      <c r="K52" s="249" t="s">
        <v>574</v>
      </c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1"/>
    </row>
    <row r="53" spans="2:34" ht="15.75" thickBot="1" x14ac:dyDescent="0.3">
      <c r="B53" s="248" t="s">
        <v>182</v>
      </c>
      <c r="C53" s="248"/>
      <c r="D53" s="248"/>
      <c r="E53" s="248"/>
      <c r="F53" s="248"/>
      <c r="G53" s="248"/>
      <c r="H53" s="248"/>
      <c r="I53" s="248"/>
      <c r="J53" s="248"/>
      <c r="K53" s="249" t="s">
        <v>575</v>
      </c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1"/>
    </row>
    <row r="54" spans="2:34" ht="15.75" thickBot="1" x14ac:dyDescent="0.3">
      <c r="B54" s="248" t="s">
        <v>114</v>
      </c>
      <c r="C54" s="248"/>
      <c r="D54" s="248"/>
      <c r="E54" s="248"/>
      <c r="F54" s="248"/>
      <c r="G54" s="248"/>
      <c r="H54" s="248"/>
      <c r="I54" s="248"/>
      <c r="J54" s="248"/>
      <c r="K54" s="249" t="s">
        <v>576</v>
      </c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1"/>
    </row>
    <row r="55" spans="2:34" ht="15.75" thickBot="1" x14ac:dyDescent="0.3">
      <c r="B55" s="241" t="s">
        <v>395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3"/>
    </row>
    <row r="56" spans="2:34" x14ac:dyDescent="0.25">
      <c r="B56" s="157">
        <f>Solicitud!J49</f>
        <v>40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9"/>
    </row>
    <row r="57" spans="2:34" ht="15.75" thickBot="1" x14ac:dyDescent="0.3"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2"/>
    </row>
    <row r="58" spans="2:34" ht="15.75" thickBot="1" x14ac:dyDescent="0.3">
      <c r="B58" s="241" t="s">
        <v>396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3"/>
    </row>
    <row r="59" spans="2:34" x14ac:dyDescent="0.25">
      <c r="B59" s="157" t="str">
        <f>Solicitud!K50</f>
        <v xml:space="preserve">SEMANA 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9"/>
    </row>
    <row r="60" spans="2:34" ht="15.75" thickBot="1" x14ac:dyDescent="0.3"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2"/>
    </row>
    <row r="61" spans="2:34" ht="15.75" thickBot="1" x14ac:dyDescent="0.3">
      <c r="B61" s="241" t="s">
        <v>113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3"/>
    </row>
    <row r="62" spans="2:34" x14ac:dyDescent="0.25">
      <c r="B62" s="157">
        <f>Solicitud!Y49</f>
        <v>400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9"/>
    </row>
    <row r="63" spans="2:34" ht="15.75" thickBot="1" x14ac:dyDescent="0.3"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</row>
    <row r="64" spans="2:34" ht="15.75" thickBot="1" x14ac:dyDescent="0.3">
      <c r="B64" s="150" t="s">
        <v>183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</row>
    <row r="65" spans="2:34" ht="15.75" thickBot="1" x14ac:dyDescent="0.3">
      <c r="B65" s="241" t="s">
        <v>397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3"/>
    </row>
    <row r="66" spans="2:34" x14ac:dyDescent="0.25">
      <c r="B66" s="157" t="s">
        <v>577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9"/>
    </row>
    <row r="67" spans="2:34" ht="15.75" thickBot="1" x14ac:dyDescent="0.3"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2"/>
    </row>
    <row r="68" spans="2:34" ht="15.75" thickBot="1" x14ac:dyDescent="0.3">
      <c r="B68" s="241" t="s">
        <v>398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3"/>
    </row>
    <row r="69" spans="2:34" x14ac:dyDescent="0.25">
      <c r="B69" s="157" t="s">
        <v>578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9"/>
    </row>
    <row r="70" spans="2:34" ht="15.75" thickBot="1" x14ac:dyDescent="0.3">
      <c r="B70" s="160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2"/>
    </row>
    <row r="71" spans="2:34" ht="15.75" thickBot="1" x14ac:dyDescent="0.3">
      <c r="B71" s="241" t="s">
        <v>399</v>
      </c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3"/>
    </row>
    <row r="72" spans="2:34" x14ac:dyDescent="0.25">
      <c r="B72" s="157" t="s">
        <v>579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9"/>
    </row>
    <row r="73" spans="2:34" ht="15.75" thickBot="1" x14ac:dyDescent="0.3"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2"/>
    </row>
    <row r="74" spans="2:34" ht="15.75" thickBot="1" x14ac:dyDescent="0.3">
      <c r="B74" s="241" t="s">
        <v>400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3"/>
    </row>
    <row r="75" spans="2:34" x14ac:dyDescent="0.25">
      <c r="B75" s="157" t="s">
        <v>580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9"/>
    </row>
    <row r="76" spans="2:34" ht="15.75" thickBot="1" x14ac:dyDescent="0.3">
      <c r="B76" s="160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2"/>
    </row>
    <row r="77" spans="2:34" ht="15.75" thickBot="1" x14ac:dyDescent="0.3">
      <c r="B77" s="241" t="s">
        <v>401</v>
      </c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3"/>
    </row>
    <row r="78" spans="2:34" x14ac:dyDescent="0.25">
      <c r="B78" s="157" t="s">
        <v>581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9"/>
    </row>
    <row r="79" spans="2:34" ht="15.75" thickBot="1" x14ac:dyDescent="0.3">
      <c r="B79" s="160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/>
    </row>
    <row r="80" spans="2:34" ht="15.75" thickBot="1" x14ac:dyDescent="0.3">
      <c r="B80" s="150" t="s">
        <v>112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2"/>
    </row>
    <row r="81" spans="2:34" ht="15.75" thickBot="1" x14ac:dyDescent="0.3">
      <c r="B81" s="241" t="s">
        <v>340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3"/>
    </row>
    <row r="82" spans="2:34" x14ac:dyDescent="0.25">
      <c r="B82" s="163" t="s">
        <v>583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5"/>
    </row>
    <row r="83" spans="2:34" x14ac:dyDescent="0.25">
      <c r="B83" s="163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5"/>
    </row>
    <row r="84" spans="2:34" ht="15.75" thickBot="1" x14ac:dyDescent="0.3">
      <c r="B84" s="160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2"/>
    </row>
    <row r="85" spans="2:34" ht="15.75" thickBot="1" x14ac:dyDescent="0.3">
      <c r="B85" s="241" t="s">
        <v>338</v>
      </c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3"/>
    </row>
    <row r="86" spans="2:34" x14ac:dyDescent="0.25">
      <c r="B86" s="157" t="s">
        <v>584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9"/>
    </row>
    <row r="87" spans="2:34" x14ac:dyDescent="0.25">
      <c r="B87" s="163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5"/>
    </row>
    <row r="88" spans="2:34" ht="15.75" thickBot="1" x14ac:dyDescent="0.3"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2"/>
    </row>
    <row r="89" spans="2:34" ht="15.75" thickBot="1" x14ac:dyDescent="0.3">
      <c r="B89" s="241" t="s">
        <v>379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3"/>
    </row>
    <row r="90" spans="2:34" x14ac:dyDescent="0.25">
      <c r="B90" s="157" t="s">
        <v>585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9"/>
    </row>
    <row r="91" spans="2:34" x14ac:dyDescent="0.25">
      <c r="B91" s="163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5"/>
    </row>
    <row r="92" spans="2:34" ht="15.75" thickBot="1" x14ac:dyDescent="0.3"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2"/>
    </row>
    <row r="93" spans="2:34" ht="15.75" thickBot="1" x14ac:dyDescent="0.3">
      <c r="B93" s="241" t="s">
        <v>339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3"/>
    </row>
    <row r="94" spans="2:34" x14ac:dyDescent="0.25">
      <c r="B94" s="157" t="s">
        <v>586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9"/>
    </row>
    <row r="95" spans="2:34" x14ac:dyDescent="0.25"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5"/>
    </row>
    <row r="96" spans="2:34" ht="15.75" thickBot="1" x14ac:dyDescent="0.3">
      <c r="B96" s="160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2"/>
    </row>
    <row r="97" spans="2:34" ht="15.75" thickBot="1" x14ac:dyDescent="0.3">
      <c r="B97" s="150" t="s">
        <v>111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</row>
    <row r="98" spans="2:34" ht="15.75" thickBot="1" x14ac:dyDescent="0.3">
      <c r="B98" s="241" t="s">
        <v>402</v>
      </c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3"/>
    </row>
    <row r="99" spans="2:34" x14ac:dyDescent="0.25">
      <c r="B99" s="163" t="s">
        <v>587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5"/>
    </row>
    <row r="100" spans="2:34" x14ac:dyDescent="0.25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5"/>
    </row>
    <row r="101" spans="2:34" ht="15.75" thickBot="1" x14ac:dyDescent="0.3">
      <c r="B101" s="160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2"/>
    </row>
    <row r="102" spans="2:34" ht="15.75" thickBot="1" x14ac:dyDescent="0.3">
      <c r="B102" s="241" t="s">
        <v>403</v>
      </c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3"/>
    </row>
    <row r="103" spans="2:34" x14ac:dyDescent="0.25">
      <c r="B103" s="157" t="s">
        <v>587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9"/>
    </row>
    <row r="104" spans="2:34" x14ac:dyDescent="0.25">
      <c r="B104" s="163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5"/>
    </row>
    <row r="105" spans="2:34" ht="15.75" thickBot="1" x14ac:dyDescent="0.3">
      <c r="B105" s="160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2"/>
    </row>
    <row r="106" spans="2:34" ht="15.75" thickBot="1" x14ac:dyDescent="0.3">
      <c r="B106" s="252" t="s">
        <v>136</v>
      </c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3"/>
    </row>
    <row r="107" spans="2:34" x14ac:dyDescent="0.25">
      <c r="B107" s="157" t="s">
        <v>588</v>
      </c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9"/>
    </row>
    <row r="108" spans="2:34" x14ac:dyDescent="0.25">
      <c r="B108" s="163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5"/>
    </row>
    <row r="109" spans="2:34" ht="15.75" thickBot="1" x14ac:dyDescent="0.3">
      <c r="B109" s="160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2"/>
    </row>
    <row r="110" spans="2:34" ht="15.75" thickBot="1" x14ac:dyDescent="0.3">
      <c r="B110" s="150" t="s">
        <v>380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</row>
    <row r="111" spans="2:34" ht="15.75" thickBot="1" x14ac:dyDescent="0.3">
      <c r="B111" s="241" t="s">
        <v>184</v>
      </c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3"/>
    </row>
    <row r="112" spans="2:34" x14ac:dyDescent="0.25">
      <c r="B112" s="157" t="str">
        <f>B26</f>
        <v xml:space="preserve">ELABORACION DE QUESO </v>
      </c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9"/>
    </row>
    <row r="113" spans="2:34" ht="46.5" customHeight="1" thickBot="1" x14ac:dyDescent="0.3">
      <c r="B113" s="160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2"/>
    </row>
  </sheetData>
  <sheetProtection password="E9FD" sheet="1" objects="1" scenarios="1"/>
  <mergeCells count="132">
    <mergeCell ref="B106:AH106"/>
    <mergeCell ref="B107:AH109"/>
    <mergeCell ref="B110:AH110"/>
    <mergeCell ref="B111:AH111"/>
    <mergeCell ref="B112:AH113"/>
    <mergeCell ref="B97:AH97"/>
    <mergeCell ref="B98:AH98"/>
    <mergeCell ref="B99:AH101"/>
    <mergeCell ref="B102:AH102"/>
    <mergeCell ref="B103:AH105"/>
    <mergeCell ref="B93:AH93"/>
    <mergeCell ref="B94:AH96"/>
    <mergeCell ref="B81:AH81"/>
    <mergeCell ref="B82:AH84"/>
    <mergeCell ref="B85:AH85"/>
    <mergeCell ref="B86:AH88"/>
    <mergeCell ref="B89:AH89"/>
    <mergeCell ref="B74:AH74"/>
    <mergeCell ref="B75:AH76"/>
    <mergeCell ref="B77:AH77"/>
    <mergeCell ref="B78:AH79"/>
    <mergeCell ref="B80:AH80"/>
    <mergeCell ref="B66:AH67"/>
    <mergeCell ref="B68:AH68"/>
    <mergeCell ref="B69:AH70"/>
    <mergeCell ref="B71:AH71"/>
    <mergeCell ref="B72:AH73"/>
    <mergeCell ref="B62:AH63"/>
    <mergeCell ref="B64:AH64"/>
    <mergeCell ref="B65:AH65"/>
    <mergeCell ref="B90:AH92"/>
    <mergeCell ref="B55:AH55"/>
    <mergeCell ref="B56:AH57"/>
    <mergeCell ref="B58:AH58"/>
    <mergeCell ref="B59:AH60"/>
    <mergeCell ref="B61:AH61"/>
    <mergeCell ref="B48:J48"/>
    <mergeCell ref="B47:J47"/>
    <mergeCell ref="K47:AH47"/>
    <mergeCell ref="K48:AH48"/>
    <mergeCell ref="K49:AH49"/>
    <mergeCell ref="B54:J54"/>
    <mergeCell ref="B53:J53"/>
    <mergeCell ref="B52:J52"/>
    <mergeCell ref="B51:J51"/>
    <mergeCell ref="B50:J50"/>
    <mergeCell ref="K50:AH50"/>
    <mergeCell ref="K51:AH51"/>
    <mergeCell ref="K52:AH52"/>
    <mergeCell ref="K53:AH53"/>
    <mergeCell ref="K54:AH54"/>
    <mergeCell ref="B49:J49"/>
    <mergeCell ref="P1:AH1"/>
    <mergeCell ref="P2:AH2"/>
    <mergeCell ref="B33:AH33"/>
    <mergeCell ref="B34:AH36"/>
    <mergeCell ref="AE9:AH9"/>
    <mergeCell ref="B7:AH7"/>
    <mergeCell ref="L8:P8"/>
    <mergeCell ref="G8:K8"/>
    <mergeCell ref="Q8:Z8"/>
    <mergeCell ref="AA8:AD8"/>
    <mergeCell ref="AE8:AH8"/>
    <mergeCell ref="B11:I11"/>
    <mergeCell ref="J11:N11"/>
    <mergeCell ref="O11:X11"/>
    <mergeCell ref="Y11:AH11"/>
    <mergeCell ref="B12:L12"/>
    <mergeCell ref="U17:AH17"/>
    <mergeCell ref="B18:L18"/>
    <mergeCell ref="U4:AC4"/>
    <mergeCell ref="AD4:AH4"/>
    <mergeCell ref="U5:AC5"/>
    <mergeCell ref="AD5:AH5"/>
    <mergeCell ref="AA9:AD9"/>
    <mergeCell ref="B15:L15"/>
    <mergeCell ref="B38:AH40"/>
    <mergeCell ref="B37:AH37"/>
    <mergeCell ref="B26:AH28"/>
    <mergeCell ref="W20:AB20"/>
    <mergeCell ref="B24:AH24"/>
    <mergeCell ref="B30:AH32"/>
    <mergeCell ref="B46:AH46"/>
    <mergeCell ref="B42:AH42"/>
    <mergeCell ref="B43:AH45"/>
    <mergeCell ref="B25:AH25"/>
    <mergeCell ref="B22:E22"/>
    <mergeCell ref="F22:O22"/>
    <mergeCell ref="P22:Y22"/>
    <mergeCell ref="Z22:AH22"/>
    <mergeCell ref="B20:I20"/>
    <mergeCell ref="J20:P20"/>
    <mergeCell ref="Q20:V20"/>
    <mergeCell ref="B16:AH16"/>
    <mergeCell ref="B17:L17"/>
    <mergeCell ref="M17:P17"/>
    <mergeCell ref="Q17:T17"/>
    <mergeCell ref="L9:P9"/>
    <mergeCell ref="Q9:Z9"/>
    <mergeCell ref="B10:I10"/>
    <mergeCell ref="J10:N10"/>
    <mergeCell ref="O10:X10"/>
    <mergeCell ref="Y10:AH10"/>
    <mergeCell ref="M12:W12"/>
    <mergeCell ref="X12:AB12"/>
    <mergeCell ref="AC12:AH12"/>
    <mergeCell ref="B9:F9"/>
    <mergeCell ref="G9:K9"/>
    <mergeCell ref="M18:P18"/>
    <mergeCell ref="Q18:T18"/>
    <mergeCell ref="U18:AH18"/>
    <mergeCell ref="M14:V14"/>
    <mergeCell ref="W14:AH14"/>
    <mergeCell ref="B4:Q5"/>
    <mergeCell ref="B29:AH29"/>
    <mergeCell ref="B21:E21"/>
    <mergeCell ref="B13:L13"/>
    <mergeCell ref="AC20:AH20"/>
    <mergeCell ref="B19:I19"/>
    <mergeCell ref="J19:P19"/>
    <mergeCell ref="Q19:V19"/>
    <mergeCell ref="W19:AB19"/>
    <mergeCell ref="AC19:AH19"/>
    <mergeCell ref="F21:O21"/>
    <mergeCell ref="P21:Y21"/>
    <mergeCell ref="Z21:AH21"/>
    <mergeCell ref="M13:W13"/>
    <mergeCell ref="X13:AB13"/>
    <mergeCell ref="AC13:AH13"/>
    <mergeCell ref="B14:L14"/>
    <mergeCell ref="M15:V15"/>
    <mergeCell ref="W15:AH15"/>
  </mergeCells>
  <dataValidations count="1">
    <dataValidation type="custom" allowBlank="1" showInputMessage="1" showErrorMessage="1" error="Debe introducir el Texto en letras mayúsculas. " sqref="B107:AH109 K47:AH54 B66:AH67 B69:AH70 B72:AH73 B75:AH76 B78:AH79 B82:AH84 B86:AH88 B90:AH92 B94:AH96 B99:AH101 B103:AH105" xr:uid="{00000000-0002-0000-0300-000000000000}">
      <formula1>EXACT(B47,UPPER(B47))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Q151"/>
  <sheetViews>
    <sheetView zoomScaleNormal="100" workbookViewId="0">
      <selection activeCell="AC9" sqref="AC9:AG9"/>
    </sheetView>
  </sheetViews>
  <sheetFormatPr baseColWidth="10" defaultColWidth="11.42578125" defaultRowHeight="15" x14ac:dyDescent="0.25"/>
  <cols>
    <col min="1" max="1" width="3.85546875" style="9" customWidth="1"/>
    <col min="2" max="15" width="2.5703125" style="9" customWidth="1"/>
    <col min="16" max="17" width="1.85546875" style="9" customWidth="1"/>
    <col min="18" max="32" width="2.5703125" style="9" customWidth="1"/>
    <col min="33" max="33" width="12.5703125" style="9" customWidth="1"/>
    <col min="34" max="50" width="2.5703125" style="9" customWidth="1"/>
    <col min="51" max="91" width="2.7109375" style="9" customWidth="1"/>
    <col min="92" max="16384" width="11.42578125" style="9"/>
  </cols>
  <sheetData>
    <row r="1" spans="1:48" ht="12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48" ht="19.5" customHeight="1" x14ac:dyDescent="0.25">
      <c r="A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63" t="s">
        <v>520</v>
      </c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67"/>
    </row>
    <row r="3" spans="1:48" ht="23.25" customHeight="1" thickBot="1" x14ac:dyDescent="0.3">
      <c r="A3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  <c r="Z3" s="88"/>
      <c r="AA3" s="88"/>
      <c r="AB3" s="88"/>
      <c r="AC3" s="88"/>
      <c r="AD3" s="263" t="s">
        <v>513</v>
      </c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67"/>
    </row>
    <row r="4" spans="1:48" ht="12" customHeight="1" thickBot="1" x14ac:dyDescent="0.3">
      <c r="A4"/>
      <c r="B4" s="267" t="s">
        <v>388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89"/>
      <c r="AH4" s="67"/>
      <c r="AI4" s="291" t="s">
        <v>0</v>
      </c>
      <c r="AJ4" s="292"/>
      <c r="AK4" s="292"/>
      <c r="AL4" s="292"/>
      <c r="AM4" s="292"/>
      <c r="AN4" s="292"/>
      <c r="AO4" s="292"/>
      <c r="AP4" s="292"/>
      <c r="AQ4" s="292"/>
      <c r="AR4" s="293">
        <f>Solicitud!AD4</f>
        <v>0</v>
      </c>
      <c r="AS4" s="293"/>
      <c r="AT4" s="293"/>
      <c r="AU4" s="293"/>
      <c r="AV4" s="294"/>
    </row>
    <row r="5" spans="1:48" ht="12" customHeight="1" thickBot="1" x14ac:dyDescent="0.3">
      <c r="A5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89"/>
      <c r="AH5" s="67"/>
      <c r="AI5" s="291" t="s">
        <v>1</v>
      </c>
      <c r="AJ5" s="292"/>
      <c r="AK5" s="292"/>
      <c r="AL5" s="292"/>
      <c r="AM5" s="292"/>
      <c r="AN5" s="292"/>
      <c r="AO5" s="292"/>
      <c r="AP5" s="292"/>
      <c r="AQ5" s="295"/>
      <c r="AR5" s="296">
        <f>Solicitud!AD5</f>
        <v>0</v>
      </c>
      <c r="AS5" s="297"/>
      <c r="AT5" s="297"/>
      <c r="AU5" s="297"/>
      <c r="AV5" s="298"/>
    </row>
    <row r="6" spans="1:48" ht="12" customHeight="1" thickBot="1" x14ac:dyDescent="0.3">
      <c r="A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1"/>
    </row>
    <row r="7" spans="1:48" ht="12" customHeight="1" thickBot="1" x14ac:dyDescent="0.3">
      <c r="A7"/>
      <c r="B7" s="264" t="s">
        <v>143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6"/>
    </row>
    <row r="8" spans="1:48" ht="12" customHeight="1" thickBot="1" x14ac:dyDescent="0.3">
      <c r="B8" s="268" t="s">
        <v>21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 t="s">
        <v>22</v>
      </c>
      <c r="T8" s="268"/>
      <c r="U8" s="268"/>
      <c r="V8" s="268"/>
      <c r="W8" s="268"/>
      <c r="X8" s="268" t="s">
        <v>23</v>
      </c>
      <c r="Y8" s="268"/>
      <c r="Z8" s="268"/>
      <c r="AA8" s="268"/>
      <c r="AB8" s="268"/>
      <c r="AC8" s="268" t="s">
        <v>144</v>
      </c>
      <c r="AD8" s="268"/>
      <c r="AE8" s="268"/>
      <c r="AF8" s="268"/>
      <c r="AG8" s="268"/>
      <c r="AH8" s="268" t="s">
        <v>24</v>
      </c>
      <c r="AI8" s="268"/>
      <c r="AJ8" s="268"/>
      <c r="AK8" s="268"/>
      <c r="AL8" s="268"/>
      <c r="AM8" s="268" t="s">
        <v>25</v>
      </c>
      <c r="AN8" s="268"/>
      <c r="AO8" s="268"/>
      <c r="AP8" s="268"/>
      <c r="AQ8" s="268"/>
      <c r="AR8" s="268" t="s">
        <v>26</v>
      </c>
      <c r="AS8" s="268"/>
      <c r="AT8" s="268"/>
      <c r="AU8" s="268"/>
      <c r="AV8" s="268"/>
    </row>
    <row r="9" spans="1:48" ht="12" customHeight="1" thickBot="1" x14ac:dyDescent="0.3">
      <c r="B9" s="348" t="s">
        <v>602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9">
        <v>10</v>
      </c>
      <c r="T9" s="349"/>
      <c r="U9" s="349"/>
      <c r="V9" s="349"/>
      <c r="W9" s="349"/>
      <c r="X9" s="349">
        <v>40</v>
      </c>
      <c r="Y9" s="349"/>
      <c r="Z9" s="349"/>
      <c r="AA9" s="349"/>
      <c r="AB9" s="349"/>
      <c r="AC9" s="350">
        <v>300</v>
      </c>
      <c r="AD9" s="350"/>
      <c r="AE9" s="350"/>
      <c r="AF9" s="350"/>
      <c r="AG9" s="350"/>
      <c r="AH9" s="272">
        <f>+AC9*S9</f>
        <v>3000</v>
      </c>
      <c r="AI9" s="272"/>
      <c r="AJ9" s="272"/>
      <c r="AK9" s="272"/>
      <c r="AL9" s="272"/>
      <c r="AM9" s="272">
        <f>+AC9*X9</f>
        <v>12000</v>
      </c>
      <c r="AN9" s="272"/>
      <c r="AO9" s="272"/>
      <c r="AP9" s="272"/>
      <c r="AQ9" s="272"/>
      <c r="AR9" s="272">
        <f>AM9-AH9</f>
        <v>9000</v>
      </c>
      <c r="AS9" s="272"/>
      <c r="AT9" s="272"/>
      <c r="AU9" s="272"/>
      <c r="AV9" s="273"/>
    </row>
    <row r="10" spans="1:48" ht="12" customHeight="1" thickBot="1" x14ac:dyDescent="0.3">
      <c r="B10" s="276" t="s">
        <v>589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>
        <v>20</v>
      </c>
      <c r="T10" s="277"/>
      <c r="U10" s="277"/>
      <c r="V10" s="277"/>
      <c r="W10" s="277"/>
      <c r="X10" s="277">
        <v>30</v>
      </c>
      <c r="Y10" s="277"/>
      <c r="Z10" s="277"/>
      <c r="AA10" s="277"/>
      <c r="AB10" s="277"/>
      <c r="AC10" s="276">
        <v>400</v>
      </c>
      <c r="AD10" s="276"/>
      <c r="AE10" s="276"/>
      <c r="AF10" s="276"/>
      <c r="AG10" s="276"/>
      <c r="AH10" s="272">
        <f t="shared" ref="AH10:AH24" si="0">+AC10*S10</f>
        <v>8000</v>
      </c>
      <c r="AI10" s="272"/>
      <c r="AJ10" s="272"/>
      <c r="AK10" s="272"/>
      <c r="AL10" s="272"/>
      <c r="AM10" s="272">
        <f t="shared" ref="AM10:AM25" si="1">+AC10*X10</f>
        <v>12000</v>
      </c>
      <c r="AN10" s="272"/>
      <c r="AO10" s="272"/>
      <c r="AP10" s="272"/>
      <c r="AQ10" s="272"/>
      <c r="AR10" s="272">
        <f t="shared" ref="AR10:AR26" si="2">AM10-AH10</f>
        <v>4000</v>
      </c>
      <c r="AS10" s="272"/>
      <c r="AT10" s="272"/>
      <c r="AU10" s="272"/>
      <c r="AV10" s="273"/>
    </row>
    <row r="11" spans="1:48" ht="12" customHeight="1" thickBot="1" x14ac:dyDescent="0.3">
      <c r="B11" s="276" t="s">
        <v>590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7">
        <v>20</v>
      </c>
      <c r="T11" s="277"/>
      <c r="U11" s="277"/>
      <c r="V11" s="277"/>
      <c r="W11" s="277"/>
      <c r="X11" s="277">
        <v>40</v>
      </c>
      <c r="Y11" s="277"/>
      <c r="Z11" s="277"/>
      <c r="AA11" s="277"/>
      <c r="AB11" s="277"/>
      <c r="AC11" s="276">
        <v>200</v>
      </c>
      <c r="AD11" s="276"/>
      <c r="AE11" s="276"/>
      <c r="AF11" s="276"/>
      <c r="AG11" s="276"/>
      <c r="AH11" s="272">
        <f t="shared" si="0"/>
        <v>4000</v>
      </c>
      <c r="AI11" s="272"/>
      <c r="AJ11" s="272"/>
      <c r="AK11" s="272"/>
      <c r="AL11" s="272"/>
      <c r="AM11" s="272">
        <f t="shared" si="1"/>
        <v>8000</v>
      </c>
      <c r="AN11" s="272"/>
      <c r="AO11" s="272"/>
      <c r="AP11" s="272"/>
      <c r="AQ11" s="272"/>
      <c r="AR11" s="272">
        <f t="shared" si="2"/>
        <v>4000</v>
      </c>
      <c r="AS11" s="272"/>
      <c r="AT11" s="272"/>
      <c r="AU11" s="272"/>
      <c r="AV11" s="273"/>
    </row>
    <row r="12" spans="1:48" ht="12" customHeight="1" thickBot="1" x14ac:dyDescent="0.3"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6"/>
      <c r="AD12" s="276"/>
      <c r="AE12" s="276"/>
      <c r="AF12" s="276"/>
      <c r="AG12" s="276"/>
      <c r="AH12" s="272">
        <f t="shared" si="0"/>
        <v>0</v>
      </c>
      <c r="AI12" s="272"/>
      <c r="AJ12" s="272"/>
      <c r="AK12" s="272"/>
      <c r="AL12" s="272"/>
      <c r="AM12" s="272">
        <f t="shared" si="1"/>
        <v>0</v>
      </c>
      <c r="AN12" s="272"/>
      <c r="AO12" s="272"/>
      <c r="AP12" s="272"/>
      <c r="AQ12" s="272"/>
      <c r="AR12" s="272">
        <f t="shared" si="2"/>
        <v>0</v>
      </c>
      <c r="AS12" s="272"/>
      <c r="AT12" s="272"/>
      <c r="AU12" s="272"/>
      <c r="AV12" s="273"/>
    </row>
    <row r="13" spans="1:48" ht="12" customHeight="1" thickBot="1" x14ac:dyDescent="0.3"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6"/>
      <c r="AD13" s="276"/>
      <c r="AE13" s="276"/>
      <c r="AF13" s="276"/>
      <c r="AG13" s="276"/>
      <c r="AH13" s="272">
        <f t="shared" si="0"/>
        <v>0</v>
      </c>
      <c r="AI13" s="272"/>
      <c r="AJ13" s="272"/>
      <c r="AK13" s="272"/>
      <c r="AL13" s="272"/>
      <c r="AM13" s="272">
        <f t="shared" si="1"/>
        <v>0</v>
      </c>
      <c r="AN13" s="272"/>
      <c r="AO13" s="272"/>
      <c r="AP13" s="272"/>
      <c r="AQ13" s="272"/>
      <c r="AR13" s="272">
        <f t="shared" si="2"/>
        <v>0</v>
      </c>
      <c r="AS13" s="272"/>
      <c r="AT13" s="272"/>
      <c r="AU13" s="272"/>
      <c r="AV13" s="273"/>
    </row>
    <row r="14" spans="1:48" ht="12" customHeight="1" thickBot="1" x14ac:dyDescent="0.3"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6"/>
      <c r="AD14" s="276"/>
      <c r="AE14" s="276"/>
      <c r="AF14" s="276"/>
      <c r="AG14" s="276"/>
      <c r="AH14" s="272">
        <f t="shared" si="0"/>
        <v>0</v>
      </c>
      <c r="AI14" s="272"/>
      <c r="AJ14" s="272"/>
      <c r="AK14" s="272"/>
      <c r="AL14" s="272"/>
      <c r="AM14" s="272">
        <f t="shared" si="1"/>
        <v>0</v>
      </c>
      <c r="AN14" s="272"/>
      <c r="AO14" s="272"/>
      <c r="AP14" s="272"/>
      <c r="AQ14" s="272"/>
      <c r="AR14" s="272">
        <f t="shared" si="2"/>
        <v>0</v>
      </c>
      <c r="AS14" s="272"/>
      <c r="AT14" s="272"/>
      <c r="AU14" s="272"/>
      <c r="AV14" s="273"/>
    </row>
    <row r="15" spans="1:48" ht="12" customHeight="1" thickBot="1" x14ac:dyDescent="0.3"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6"/>
      <c r="AD15" s="276"/>
      <c r="AE15" s="276"/>
      <c r="AF15" s="276"/>
      <c r="AG15" s="276"/>
      <c r="AH15" s="272">
        <f t="shared" si="0"/>
        <v>0</v>
      </c>
      <c r="AI15" s="272"/>
      <c r="AJ15" s="272"/>
      <c r="AK15" s="272"/>
      <c r="AL15" s="272"/>
      <c r="AM15" s="272">
        <f t="shared" si="1"/>
        <v>0</v>
      </c>
      <c r="AN15" s="272"/>
      <c r="AO15" s="272"/>
      <c r="AP15" s="272"/>
      <c r="AQ15" s="272"/>
      <c r="AR15" s="272">
        <f t="shared" si="2"/>
        <v>0</v>
      </c>
      <c r="AS15" s="272"/>
      <c r="AT15" s="272"/>
      <c r="AU15" s="272"/>
      <c r="AV15" s="273"/>
    </row>
    <row r="16" spans="1:48" ht="12" customHeight="1" thickBot="1" x14ac:dyDescent="0.3"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6"/>
      <c r="AD16" s="276"/>
      <c r="AE16" s="276"/>
      <c r="AF16" s="276"/>
      <c r="AG16" s="276"/>
      <c r="AH16" s="272">
        <f t="shared" si="0"/>
        <v>0</v>
      </c>
      <c r="AI16" s="272"/>
      <c r="AJ16" s="272"/>
      <c r="AK16" s="272"/>
      <c r="AL16" s="272"/>
      <c r="AM16" s="272">
        <f t="shared" si="1"/>
        <v>0</v>
      </c>
      <c r="AN16" s="272"/>
      <c r="AO16" s="272"/>
      <c r="AP16" s="272"/>
      <c r="AQ16" s="272"/>
      <c r="AR16" s="272">
        <f t="shared" si="2"/>
        <v>0</v>
      </c>
      <c r="AS16" s="272"/>
      <c r="AT16" s="272"/>
      <c r="AU16" s="272"/>
      <c r="AV16" s="273"/>
    </row>
    <row r="17" spans="2:69" ht="12" customHeight="1" thickBot="1" x14ac:dyDescent="0.3"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6"/>
      <c r="AD17" s="276"/>
      <c r="AE17" s="276"/>
      <c r="AF17" s="276"/>
      <c r="AG17" s="276"/>
      <c r="AH17" s="272">
        <f t="shared" si="0"/>
        <v>0</v>
      </c>
      <c r="AI17" s="272"/>
      <c r="AJ17" s="272"/>
      <c r="AK17" s="272"/>
      <c r="AL17" s="272"/>
      <c r="AM17" s="272">
        <f t="shared" si="1"/>
        <v>0</v>
      </c>
      <c r="AN17" s="272"/>
      <c r="AO17" s="272"/>
      <c r="AP17" s="272"/>
      <c r="AQ17" s="272"/>
      <c r="AR17" s="272">
        <f t="shared" si="2"/>
        <v>0</v>
      </c>
      <c r="AS17" s="272"/>
      <c r="AT17" s="272"/>
      <c r="AU17" s="272"/>
      <c r="AV17" s="273"/>
    </row>
    <row r="18" spans="2:69" ht="12" customHeight="1" thickBot="1" x14ac:dyDescent="0.3"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6"/>
      <c r="AD18" s="276"/>
      <c r="AE18" s="276"/>
      <c r="AF18" s="276"/>
      <c r="AG18" s="276"/>
      <c r="AH18" s="272">
        <f t="shared" si="0"/>
        <v>0</v>
      </c>
      <c r="AI18" s="272"/>
      <c r="AJ18" s="272"/>
      <c r="AK18" s="272"/>
      <c r="AL18" s="272"/>
      <c r="AM18" s="272">
        <f t="shared" si="1"/>
        <v>0</v>
      </c>
      <c r="AN18" s="272"/>
      <c r="AO18" s="272"/>
      <c r="AP18" s="272"/>
      <c r="AQ18" s="272"/>
      <c r="AR18" s="272">
        <f t="shared" si="2"/>
        <v>0</v>
      </c>
      <c r="AS18" s="272"/>
      <c r="AT18" s="272"/>
      <c r="AU18" s="272"/>
      <c r="AV18" s="273"/>
    </row>
    <row r="19" spans="2:69" ht="12" customHeight="1" thickBot="1" x14ac:dyDescent="0.3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6"/>
      <c r="AD19" s="276"/>
      <c r="AE19" s="276"/>
      <c r="AF19" s="276"/>
      <c r="AG19" s="276"/>
      <c r="AH19" s="272">
        <f t="shared" si="0"/>
        <v>0</v>
      </c>
      <c r="AI19" s="272"/>
      <c r="AJ19" s="272"/>
      <c r="AK19" s="272"/>
      <c r="AL19" s="272"/>
      <c r="AM19" s="272">
        <f t="shared" si="1"/>
        <v>0</v>
      </c>
      <c r="AN19" s="272"/>
      <c r="AO19" s="272"/>
      <c r="AP19" s="272"/>
      <c r="AQ19" s="272"/>
      <c r="AR19" s="272">
        <f t="shared" si="2"/>
        <v>0</v>
      </c>
      <c r="AS19" s="272"/>
      <c r="AT19" s="272"/>
      <c r="AU19" s="272"/>
      <c r="AV19" s="273"/>
    </row>
    <row r="20" spans="2:69" ht="12" customHeight="1" thickBot="1" x14ac:dyDescent="0.3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6"/>
      <c r="AD20" s="276"/>
      <c r="AE20" s="276"/>
      <c r="AF20" s="276"/>
      <c r="AG20" s="276"/>
      <c r="AH20" s="272">
        <f t="shared" si="0"/>
        <v>0</v>
      </c>
      <c r="AI20" s="272"/>
      <c r="AJ20" s="272"/>
      <c r="AK20" s="272"/>
      <c r="AL20" s="272"/>
      <c r="AM20" s="272">
        <f t="shared" si="1"/>
        <v>0</v>
      </c>
      <c r="AN20" s="272"/>
      <c r="AO20" s="272"/>
      <c r="AP20" s="272"/>
      <c r="AQ20" s="272"/>
      <c r="AR20" s="272">
        <f t="shared" si="2"/>
        <v>0</v>
      </c>
      <c r="AS20" s="272"/>
      <c r="AT20" s="272"/>
      <c r="AU20" s="272"/>
      <c r="AV20" s="273"/>
    </row>
    <row r="21" spans="2:69" ht="12" customHeight="1" thickBot="1" x14ac:dyDescent="0.3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6"/>
      <c r="AD21" s="276"/>
      <c r="AE21" s="276"/>
      <c r="AF21" s="276"/>
      <c r="AG21" s="276"/>
      <c r="AH21" s="272">
        <f t="shared" si="0"/>
        <v>0</v>
      </c>
      <c r="AI21" s="272"/>
      <c r="AJ21" s="272"/>
      <c r="AK21" s="272"/>
      <c r="AL21" s="272"/>
      <c r="AM21" s="272">
        <f t="shared" si="1"/>
        <v>0</v>
      </c>
      <c r="AN21" s="272"/>
      <c r="AO21" s="272"/>
      <c r="AP21" s="272"/>
      <c r="AQ21" s="272"/>
      <c r="AR21" s="272">
        <f t="shared" si="2"/>
        <v>0</v>
      </c>
      <c r="AS21" s="272"/>
      <c r="AT21" s="272"/>
      <c r="AU21" s="272"/>
      <c r="AV21" s="273"/>
    </row>
    <row r="22" spans="2:69" ht="12" customHeight="1" thickBot="1" x14ac:dyDescent="0.3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6"/>
      <c r="AD22" s="276"/>
      <c r="AE22" s="276"/>
      <c r="AF22" s="276"/>
      <c r="AG22" s="276"/>
      <c r="AH22" s="272">
        <f t="shared" si="0"/>
        <v>0</v>
      </c>
      <c r="AI22" s="272"/>
      <c r="AJ22" s="272"/>
      <c r="AK22" s="272"/>
      <c r="AL22" s="272"/>
      <c r="AM22" s="272">
        <f t="shared" si="1"/>
        <v>0</v>
      </c>
      <c r="AN22" s="272"/>
      <c r="AO22" s="272"/>
      <c r="AP22" s="272"/>
      <c r="AQ22" s="272"/>
      <c r="AR22" s="272">
        <f t="shared" si="2"/>
        <v>0</v>
      </c>
      <c r="AS22" s="272"/>
      <c r="AT22" s="272"/>
      <c r="AU22" s="272"/>
      <c r="AV22" s="273"/>
    </row>
    <row r="23" spans="2:69" ht="12" customHeight="1" thickBot="1" x14ac:dyDescent="0.3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6"/>
      <c r="AD23" s="276"/>
      <c r="AE23" s="276"/>
      <c r="AF23" s="276"/>
      <c r="AG23" s="276"/>
      <c r="AH23" s="272">
        <f t="shared" si="0"/>
        <v>0</v>
      </c>
      <c r="AI23" s="272"/>
      <c r="AJ23" s="272"/>
      <c r="AK23" s="272"/>
      <c r="AL23" s="272"/>
      <c r="AM23" s="272">
        <f t="shared" si="1"/>
        <v>0</v>
      </c>
      <c r="AN23" s="272"/>
      <c r="AO23" s="272"/>
      <c r="AP23" s="272"/>
      <c r="AQ23" s="272"/>
      <c r="AR23" s="272">
        <f t="shared" si="2"/>
        <v>0</v>
      </c>
      <c r="AS23" s="272"/>
      <c r="AT23" s="272"/>
      <c r="AU23" s="272"/>
      <c r="AV23" s="273"/>
    </row>
    <row r="24" spans="2:69" ht="12" customHeight="1" thickBot="1" x14ac:dyDescent="0.3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6"/>
      <c r="AD24" s="276"/>
      <c r="AE24" s="276"/>
      <c r="AF24" s="276"/>
      <c r="AG24" s="276"/>
      <c r="AH24" s="272">
        <f t="shared" si="0"/>
        <v>0</v>
      </c>
      <c r="AI24" s="272"/>
      <c r="AJ24" s="272"/>
      <c r="AK24" s="272"/>
      <c r="AL24" s="272"/>
      <c r="AM24" s="272">
        <f t="shared" si="1"/>
        <v>0</v>
      </c>
      <c r="AN24" s="272"/>
      <c r="AO24" s="272"/>
      <c r="AP24" s="272"/>
      <c r="AQ24" s="272"/>
      <c r="AR24" s="272">
        <f t="shared" si="2"/>
        <v>0</v>
      </c>
      <c r="AS24" s="272"/>
      <c r="AT24" s="272"/>
      <c r="AU24" s="272"/>
      <c r="AV24" s="273"/>
    </row>
    <row r="25" spans="2:69" ht="12" customHeight="1" thickBot="1" x14ac:dyDescent="0.3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6"/>
      <c r="AD25" s="276"/>
      <c r="AE25" s="276"/>
      <c r="AF25" s="276"/>
      <c r="AG25" s="276"/>
      <c r="AH25" s="272">
        <f>+AC25*S25</f>
        <v>0</v>
      </c>
      <c r="AI25" s="272"/>
      <c r="AJ25" s="272"/>
      <c r="AK25" s="272"/>
      <c r="AL25" s="272"/>
      <c r="AM25" s="272">
        <f t="shared" si="1"/>
        <v>0</v>
      </c>
      <c r="AN25" s="272"/>
      <c r="AO25" s="272"/>
      <c r="AP25" s="272"/>
      <c r="AQ25" s="272"/>
      <c r="AR25" s="272">
        <f t="shared" si="2"/>
        <v>0</v>
      </c>
      <c r="AS25" s="272"/>
      <c r="AT25" s="272"/>
      <c r="AU25" s="272"/>
      <c r="AV25" s="273"/>
    </row>
    <row r="26" spans="2:69" ht="12" customHeight="1" thickBot="1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290" t="s">
        <v>20</v>
      </c>
      <c r="AD26" s="290"/>
      <c r="AE26" s="290"/>
      <c r="AF26" s="290"/>
      <c r="AG26" s="290"/>
      <c r="AH26" s="278">
        <f>SUM(AH9:AL25)</f>
        <v>15000</v>
      </c>
      <c r="AI26" s="279"/>
      <c r="AJ26" s="279"/>
      <c r="AK26" s="279"/>
      <c r="AL26" s="280"/>
      <c r="AM26" s="278">
        <f>SUM(AM9:AQ25)</f>
        <v>32000</v>
      </c>
      <c r="AN26" s="279"/>
      <c r="AO26" s="279"/>
      <c r="AP26" s="279"/>
      <c r="AQ26" s="280"/>
      <c r="AR26" s="272">
        <f t="shared" si="2"/>
        <v>17000</v>
      </c>
      <c r="AS26" s="272"/>
      <c r="AT26" s="272"/>
      <c r="AU26" s="272"/>
      <c r="AV26" s="273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</row>
    <row r="27" spans="2:69" ht="12" customHeight="1" thickBot="1" x14ac:dyDescent="0.3">
      <c r="B27" s="316" t="s">
        <v>381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274" t="s">
        <v>139</v>
      </c>
      <c r="AO27" s="274"/>
      <c r="AP27" s="274"/>
      <c r="AQ27" s="275"/>
      <c r="AR27" s="313">
        <f>AR26*1</f>
        <v>17000</v>
      </c>
      <c r="AS27" s="314"/>
      <c r="AT27" s="314"/>
      <c r="AU27" s="314"/>
      <c r="AV27" s="315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2:69" ht="19.5" customHeight="1" thickBot="1" x14ac:dyDescent="0.3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3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</row>
    <row r="29" spans="2:69" ht="12" customHeight="1" thickBot="1" x14ac:dyDescent="0.3">
      <c r="B29" s="264" t="s">
        <v>138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6"/>
      <c r="Y29" s="94"/>
      <c r="Z29" s="93"/>
      <c r="AA29" s="10"/>
      <c r="AB29" s="82"/>
      <c r="AC29" s="82"/>
      <c r="AD29" s="82"/>
      <c r="AE29" s="82"/>
      <c r="AF29" s="82"/>
      <c r="AG29" s="82"/>
      <c r="AH29" s="269" t="s">
        <v>146</v>
      </c>
      <c r="AI29" s="270"/>
      <c r="AJ29" s="270"/>
      <c r="AK29" s="270"/>
      <c r="AL29" s="271"/>
      <c r="AM29" s="269" t="s">
        <v>145</v>
      </c>
      <c r="AN29" s="270"/>
      <c r="AO29" s="270"/>
      <c r="AP29" s="270"/>
      <c r="AQ29" s="271"/>
      <c r="AR29" s="269" t="s">
        <v>147</v>
      </c>
      <c r="AS29" s="270"/>
      <c r="AT29" s="270"/>
      <c r="AU29" s="270"/>
      <c r="AV29" s="271"/>
    </row>
    <row r="30" spans="2:69" ht="12" customHeight="1" x14ac:dyDescent="0.25">
      <c r="B30" s="286" t="s">
        <v>2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8"/>
      <c r="Q30" s="289" t="s">
        <v>3</v>
      </c>
      <c r="R30" s="289"/>
      <c r="S30" s="289"/>
      <c r="T30" s="289"/>
      <c r="U30" s="289"/>
      <c r="V30" s="289"/>
      <c r="W30" s="289"/>
      <c r="X30" s="95"/>
      <c r="Y30" s="96"/>
      <c r="Z30" s="93"/>
      <c r="AA30" s="10"/>
      <c r="AB30" s="82"/>
      <c r="AC30" s="82"/>
      <c r="AD30" s="82"/>
      <c r="AE30" s="82"/>
      <c r="AF30" s="82"/>
      <c r="AG30" s="82"/>
      <c r="AH30" s="281">
        <f>AH26</f>
        <v>15000</v>
      </c>
      <c r="AI30" s="258"/>
      <c r="AJ30" s="258"/>
      <c r="AK30" s="258"/>
      <c r="AL30" s="258"/>
      <c r="AM30" s="281">
        <f>AM26</f>
        <v>32000</v>
      </c>
      <c r="AN30" s="258"/>
      <c r="AO30" s="258"/>
      <c r="AP30" s="258"/>
      <c r="AQ30" s="258"/>
      <c r="AR30" s="312">
        <f>AH30*1/AM30</f>
        <v>0.46875</v>
      </c>
      <c r="AS30" s="312"/>
      <c r="AT30" s="312"/>
      <c r="AU30" s="312"/>
      <c r="AV30" s="312"/>
    </row>
    <row r="31" spans="2:69" ht="12" customHeight="1" thickBot="1" x14ac:dyDescent="0.3">
      <c r="B31" s="283" t="s">
        <v>4</v>
      </c>
      <c r="C31" s="284" t="s">
        <v>4</v>
      </c>
      <c r="D31" s="284" t="s">
        <v>4</v>
      </c>
      <c r="E31" s="284" t="s">
        <v>4</v>
      </c>
      <c r="F31" s="284" t="s">
        <v>4</v>
      </c>
      <c r="G31" s="284" t="s">
        <v>4</v>
      </c>
      <c r="H31" s="284" t="s">
        <v>4</v>
      </c>
      <c r="I31" s="284" t="s">
        <v>4</v>
      </c>
      <c r="J31" s="284" t="s">
        <v>4</v>
      </c>
      <c r="K31" s="284" t="s">
        <v>4</v>
      </c>
      <c r="L31" s="284" t="s">
        <v>4</v>
      </c>
      <c r="M31" s="284" t="s">
        <v>4</v>
      </c>
      <c r="N31" s="284" t="s">
        <v>4</v>
      </c>
      <c r="O31" s="284" t="s">
        <v>4</v>
      </c>
      <c r="P31" s="285" t="s">
        <v>4</v>
      </c>
      <c r="Q31" s="282">
        <v>5000</v>
      </c>
      <c r="R31" s="282"/>
      <c r="S31" s="282"/>
      <c r="T31" s="282"/>
      <c r="U31" s="282"/>
      <c r="V31" s="282"/>
      <c r="W31" s="282"/>
      <c r="X31" s="95"/>
      <c r="Y31" s="96"/>
      <c r="Z31" s="93"/>
      <c r="AA31" s="10"/>
      <c r="AB31" s="82"/>
      <c r="AC31" s="82"/>
      <c r="AD31" s="82"/>
      <c r="AE31" s="82"/>
      <c r="AF31" s="82"/>
      <c r="AG31" s="82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10"/>
    </row>
    <row r="32" spans="2:69" ht="12" customHeight="1" thickBot="1" x14ac:dyDescent="0.3">
      <c r="B32" s="283" t="s">
        <v>5</v>
      </c>
      <c r="C32" s="284" t="s">
        <v>5</v>
      </c>
      <c r="D32" s="284" t="s">
        <v>5</v>
      </c>
      <c r="E32" s="284" t="s">
        <v>5</v>
      </c>
      <c r="F32" s="284" t="s">
        <v>5</v>
      </c>
      <c r="G32" s="284" t="s">
        <v>5</v>
      </c>
      <c r="H32" s="284" t="s">
        <v>5</v>
      </c>
      <c r="I32" s="284" t="s">
        <v>5</v>
      </c>
      <c r="J32" s="284" t="s">
        <v>5</v>
      </c>
      <c r="K32" s="284" t="s">
        <v>5</v>
      </c>
      <c r="L32" s="284" t="s">
        <v>5</v>
      </c>
      <c r="M32" s="284" t="s">
        <v>5</v>
      </c>
      <c r="N32" s="284" t="s">
        <v>5</v>
      </c>
      <c r="O32" s="284" t="s">
        <v>5</v>
      </c>
      <c r="P32" s="285" t="s">
        <v>5</v>
      </c>
      <c r="Q32" s="282">
        <v>0</v>
      </c>
      <c r="R32" s="282"/>
      <c r="S32" s="282"/>
      <c r="T32" s="282"/>
      <c r="U32" s="282"/>
      <c r="V32" s="282"/>
      <c r="W32" s="282"/>
      <c r="X32" s="95"/>
      <c r="Y32" s="96"/>
      <c r="Z32" s="93"/>
      <c r="AA32" s="10"/>
      <c r="AB32" s="82"/>
      <c r="AC32" s="82"/>
      <c r="AD32" s="82"/>
      <c r="AE32" s="82"/>
      <c r="AF32" s="82"/>
      <c r="AG32" s="82"/>
      <c r="AH32" s="255" t="s">
        <v>122</v>
      </c>
      <c r="AI32" s="256"/>
      <c r="AJ32" s="257"/>
      <c r="AK32" s="255" t="s">
        <v>160</v>
      </c>
      <c r="AL32" s="256"/>
      <c r="AM32" s="256"/>
      <c r="AN32" s="256"/>
      <c r="AO32" s="256"/>
      <c r="AP32" s="256"/>
      <c r="AQ32" s="257"/>
      <c r="AR32" s="97"/>
      <c r="AS32" s="97"/>
      <c r="AT32" s="97"/>
      <c r="AU32" s="97"/>
      <c r="AV32" s="10"/>
    </row>
    <row r="33" spans="2:48" ht="12" customHeight="1" x14ac:dyDescent="0.25">
      <c r="B33" s="283" t="s">
        <v>6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5"/>
      <c r="Q33" s="282">
        <v>50</v>
      </c>
      <c r="R33" s="282"/>
      <c r="S33" s="282"/>
      <c r="T33" s="282"/>
      <c r="U33" s="282"/>
      <c r="V33" s="282"/>
      <c r="W33" s="282"/>
      <c r="X33" s="95"/>
      <c r="Y33" s="96"/>
      <c r="Z33" s="93"/>
      <c r="AA33" s="10"/>
      <c r="AB33" s="82"/>
      <c r="AC33" s="82"/>
      <c r="AD33" s="82"/>
      <c r="AE33" s="82"/>
      <c r="AF33" s="82"/>
      <c r="AG33" s="82"/>
      <c r="AH33" s="259" t="s">
        <v>148</v>
      </c>
      <c r="AI33" s="259"/>
      <c r="AJ33" s="259"/>
      <c r="AK33" s="253">
        <f>+AM26</f>
        <v>32000</v>
      </c>
      <c r="AL33" s="253"/>
      <c r="AM33" s="253"/>
      <c r="AN33" s="253"/>
      <c r="AO33" s="253"/>
      <c r="AP33" s="253"/>
      <c r="AQ33" s="253"/>
      <c r="AR33" s="10"/>
      <c r="AS33" s="10"/>
      <c r="AT33" s="10"/>
      <c r="AU33" s="10"/>
      <c r="AV33" s="10"/>
    </row>
    <row r="34" spans="2:48" ht="12" customHeight="1" x14ac:dyDescent="0.25">
      <c r="B34" s="283" t="s">
        <v>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5"/>
      <c r="Q34" s="282">
        <v>200</v>
      </c>
      <c r="R34" s="282"/>
      <c r="S34" s="282"/>
      <c r="T34" s="282"/>
      <c r="U34" s="282"/>
      <c r="V34" s="282"/>
      <c r="W34" s="282"/>
      <c r="X34" s="95"/>
      <c r="Y34" s="96"/>
      <c r="Z34" s="93"/>
      <c r="AA34" s="10"/>
      <c r="AB34" s="82"/>
      <c r="AC34" s="82"/>
      <c r="AD34" s="82"/>
      <c r="AE34" s="82"/>
      <c r="AF34" s="82"/>
      <c r="AG34" s="82"/>
      <c r="AH34" s="258" t="s">
        <v>149</v>
      </c>
      <c r="AI34" s="258"/>
      <c r="AJ34" s="258"/>
      <c r="AK34" s="253">
        <v>32001</v>
      </c>
      <c r="AL34" s="253"/>
      <c r="AM34" s="253"/>
      <c r="AN34" s="253"/>
      <c r="AO34" s="253"/>
      <c r="AP34" s="253"/>
      <c r="AQ34" s="253"/>
      <c r="AR34" s="10"/>
      <c r="AS34" s="10"/>
      <c r="AT34" s="10"/>
      <c r="AU34" s="10"/>
      <c r="AV34" s="10"/>
    </row>
    <row r="35" spans="2:48" ht="12" customHeight="1" x14ac:dyDescent="0.25">
      <c r="B35" s="283" t="s">
        <v>180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5"/>
      <c r="Q35" s="282">
        <v>500</v>
      </c>
      <c r="R35" s="282"/>
      <c r="S35" s="282"/>
      <c r="T35" s="282"/>
      <c r="U35" s="282"/>
      <c r="V35" s="282"/>
      <c r="W35" s="282"/>
      <c r="X35" s="95"/>
      <c r="Y35" s="96"/>
      <c r="Z35" s="93"/>
      <c r="AA35" s="10"/>
      <c r="AB35" s="82"/>
      <c r="AC35" s="82"/>
      <c r="AD35" s="82"/>
      <c r="AE35" s="82"/>
      <c r="AF35" s="82"/>
      <c r="AG35" s="82"/>
      <c r="AH35" s="258" t="s">
        <v>150</v>
      </c>
      <c r="AI35" s="258"/>
      <c r="AJ35" s="258"/>
      <c r="AK35" s="253">
        <v>32002</v>
      </c>
      <c r="AL35" s="253"/>
      <c r="AM35" s="253"/>
      <c r="AN35" s="253"/>
      <c r="AO35" s="253"/>
      <c r="AP35" s="253"/>
      <c r="AQ35" s="253"/>
      <c r="AR35" s="10"/>
      <c r="AS35" s="10"/>
      <c r="AT35" s="10"/>
      <c r="AU35" s="10"/>
      <c r="AV35" s="10"/>
    </row>
    <row r="36" spans="2:48" ht="12" customHeight="1" x14ac:dyDescent="0.25">
      <c r="B36" s="283" t="s">
        <v>8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5"/>
      <c r="Q36" s="282">
        <v>100</v>
      </c>
      <c r="R36" s="282"/>
      <c r="S36" s="282"/>
      <c r="T36" s="282"/>
      <c r="U36" s="282"/>
      <c r="V36" s="282"/>
      <c r="W36" s="282"/>
      <c r="X36" s="95"/>
      <c r="Y36" s="96"/>
      <c r="Z36" s="93"/>
      <c r="AA36" s="10"/>
      <c r="AB36" s="82"/>
      <c r="AC36" s="82"/>
      <c r="AD36" s="82"/>
      <c r="AE36" s="82"/>
      <c r="AF36" s="82"/>
      <c r="AG36" s="82"/>
      <c r="AH36" s="258" t="s">
        <v>151</v>
      </c>
      <c r="AI36" s="258"/>
      <c r="AJ36" s="258"/>
      <c r="AK36" s="253">
        <v>32003</v>
      </c>
      <c r="AL36" s="253"/>
      <c r="AM36" s="253"/>
      <c r="AN36" s="253"/>
      <c r="AO36" s="253"/>
      <c r="AP36" s="253"/>
      <c r="AQ36" s="253"/>
      <c r="AR36" s="10"/>
      <c r="AS36" s="10"/>
      <c r="AT36" s="10"/>
      <c r="AU36" s="10"/>
      <c r="AV36" s="10"/>
    </row>
    <row r="37" spans="2:48" ht="12" customHeight="1" x14ac:dyDescent="0.25">
      <c r="B37" s="283" t="s">
        <v>9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5"/>
      <c r="Q37" s="282">
        <v>100</v>
      </c>
      <c r="R37" s="282"/>
      <c r="S37" s="282"/>
      <c r="T37" s="282"/>
      <c r="U37" s="282"/>
      <c r="V37" s="282"/>
      <c r="W37" s="282"/>
      <c r="X37" s="95"/>
      <c r="Y37" s="96"/>
      <c r="Z37" s="93"/>
      <c r="AA37" s="10"/>
      <c r="AB37" s="82"/>
      <c r="AC37" s="82"/>
      <c r="AD37" s="82"/>
      <c r="AE37" s="82"/>
      <c r="AF37" s="82"/>
      <c r="AG37" s="82"/>
      <c r="AH37" s="258" t="s">
        <v>152</v>
      </c>
      <c r="AI37" s="258"/>
      <c r="AJ37" s="258"/>
      <c r="AK37" s="253">
        <v>32004</v>
      </c>
      <c r="AL37" s="253"/>
      <c r="AM37" s="253"/>
      <c r="AN37" s="253"/>
      <c r="AO37" s="253"/>
      <c r="AP37" s="253"/>
      <c r="AQ37" s="253"/>
      <c r="AR37" s="10"/>
      <c r="AS37" s="10"/>
      <c r="AT37" s="10"/>
      <c r="AU37" s="10"/>
      <c r="AV37" s="10"/>
    </row>
    <row r="38" spans="2:48" ht="12" customHeight="1" x14ac:dyDescent="0.25">
      <c r="B38" s="283" t="s">
        <v>10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5"/>
      <c r="Q38" s="282">
        <v>100</v>
      </c>
      <c r="R38" s="282"/>
      <c r="S38" s="282"/>
      <c r="T38" s="282"/>
      <c r="U38" s="282"/>
      <c r="V38" s="282"/>
      <c r="W38" s="282"/>
      <c r="X38" s="95"/>
      <c r="Y38" s="96"/>
      <c r="Z38" s="93"/>
      <c r="AA38" s="10"/>
      <c r="AB38" s="82"/>
      <c r="AC38" s="82"/>
      <c r="AD38" s="82"/>
      <c r="AE38" s="82"/>
      <c r="AF38" s="82"/>
      <c r="AG38" s="82"/>
      <c r="AH38" s="258" t="s">
        <v>153</v>
      </c>
      <c r="AI38" s="258"/>
      <c r="AJ38" s="258"/>
      <c r="AK38" s="253">
        <v>32005</v>
      </c>
      <c r="AL38" s="253"/>
      <c r="AM38" s="253"/>
      <c r="AN38" s="253"/>
      <c r="AO38" s="253"/>
      <c r="AP38" s="253"/>
      <c r="AQ38" s="253"/>
      <c r="AR38" s="10"/>
      <c r="AS38" s="10"/>
      <c r="AT38" s="10"/>
      <c r="AU38" s="10"/>
      <c r="AV38" s="10"/>
    </row>
    <row r="39" spans="2:48" ht="12" customHeight="1" x14ac:dyDescent="0.25">
      <c r="B39" s="283" t="s">
        <v>11</v>
      </c>
      <c r="C39" s="284" t="s">
        <v>11</v>
      </c>
      <c r="D39" s="284" t="s">
        <v>11</v>
      </c>
      <c r="E39" s="284" t="s">
        <v>11</v>
      </c>
      <c r="F39" s="284" t="s">
        <v>11</v>
      </c>
      <c r="G39" s="284" t="s">
        <v>11</v>
      </c>
      <c r="H39" s="284" t="s">
        <v>11</v>
      </c>
      <c r="I39" s="284" t="s">
        <v>11</v>
      </c>
      <c r="J39" s="284" t="s">
        <v>11</v>
      </c>
      <c r="K39" s="284" t="s">
        <v>11</v>
      </c>
      <c r="L39" s="284" t="s">
        <v>11</v>
      </c>
      <c r="M39" s="284" t="s">
        <v>11</v>
      </c>
      <c r="N39" s="284" t="s">
        <v>11</v>
      </c>
      <c r="O39" s="284" t="s">
        <v>11</v>
      </c>
      <c r="P39" s="285" t="s">
        <v>11</v>
      </c>
      <c r="Q39" s="282">
        <v>100</v>
      </c>
      <c r="R39" s="282"/>
      <c r="S39" s="282"/>
      <c r="T39" s="282"/>
      <c r="U39" s="282"/>
      <c r="V39" s="282"/>
      <c r="W39" s="282"/>
      <c r="X39" s="95"/>
      <c r="Y39" s="96"/>
      <c r="Z39" s="93"/>
      <c r="AA39" s="10"/>
      <c r="AB39" s="82"/>
      <c r="AC39" s="82"/>
      <c r="AD39" s="82"/>
      <c r="AE39" s="82"/>
      <c r="AF39" s="82"/>
      <c r="AG39" s="82"/>
      <c r="AH39" s="258" t="s">
        <v>154</v>
      </c>
      <c r="AI39" s="258"/>
      <c r="AJ39" s="258"/>
      <c r="AK39" s="253">
        <v>32006</v>
      </c>
      <c r="AL39" s="253"/>
      <c r="AM39" s="253"/>
      <c r="AN39" s="253"/>
      <c r="AO39" s="253"/>
      <c r="AP39" s="253"/>
      <c r="AQ39" s="253"/>
      <c r="AR39" s="10"/>
      <c r="AS39" s="10"/>
      <c r="AT39" s="10"/>
      <c r="AU39" s="10"/>
      <c r="AV39" s="10"/>
    </row>
    <row r="40" spans="2:48" ht="12" customHeight="1" x14ac:dyDescent="0.25">
      <c r="B40" s="283" t="s">
        <v>12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  <c r="J40" s="284" t="s">
        <v>12</v>
      </c>
      <c r="K40" s="284" t="s">
        <v>12</v>
      </c>
      <c r="L40" s="284" t="s">
        <v>12</v>
      </c>
      <c r="M40" s="284" t="s">
        <v>12</v>
      </c>
      <c r="N40" s="284" t="s">
        <v>12</v>
      </c>
      <c r="O40" s="284" t="s">
        <v>12</v>
      </c>
      <c r="P40" s="285" t="s">
        <v>12</v>
      </c>
      <c r="Q40" s="282">
        <v>100</v>
      </c>
      <c r="R40" s="282"/>
      <c r="S40" s="282"/>
      <c r="T40" s="282"/>
      <c r="U40" s="282"/>
      <c r="V40" s="282"/>
      <c r="W40" s="282"/>
      <c r="X40" s="95"/>
      <c r="Y40" s="96"/>
      <c r="Z40" s="93"/>
      <c r="AA40" s="10"/>
      <c r="AB40" s="82"/>
      <c r="AC40" s="82"/>
      <c r="AD40" s="82"/>
      <c r="AE40" s="82"/>
      <c r="AF40" s="82"/>
      <c r="AG40" s="82"/>
      <c r="AH40" s="258" t="s">
        <v>155</v>
      </c>
      <c r="AI40" s="258"/>
      <c r="AJ40" s="258"/>
      <c r="AK40" s="253">
        <v>32007</v>
      </c>
      <c r="AL40" s="253"/>
      <c r="AM40" s="253"/>
      <c r="AN40" s="253"/>
      <c r="AO40" s="253"/>
      <c r="AP40" s="253"/>
      <c r="AQ40" s="253"/>
      <c r="AR40" s="10"/>
      <c r="AS40" s="10"/>
      <c r="AT40" s="10"/>
      <c r="AU40" s="10"/>
      <c r="AV40" s="10"/>
    </row>
    <row r="41" spans="2:48" ht="12" customHeight="1" x14ac:dyDescent="0.25">
      <c r="B41" s="283" t="s">
        <v>13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5"/>
      <c r="Q41" s="282">
        <v>100</v>
      </c>
      <c r="R41" s="282"/>
      <c r="S41" s="282"/>
      <c r="T41" s="282"/>
      <c r="U41" s="282"/>
      <c r="V41" s="282"/>
      <c r="W41" s="282"/>
      <c r="X41" s="95"/>
      <c r="Y41" s="96"/>
      <c r="Z41" s="93"/>
      <c r="AA41" s="82"/>
      <c r="AB41" s="82"/>
      <c r="AC41" s="82"/>
      <c r="AD41" s="82"/>
      <c r="AE41" s="82"/>
      <c r="AF41" s="82"/>
      <c r="AG41" s="82"/>
      <c r="AH41" s="258" t="s">
        <v>156</v>
      </c>
      <c r="AI41" s="258"/>
      <c r="AJ41" s="258"/>
      <c r="AK41" s="253">
        <v>32008</v>
      </c>
      <c r="AL41" s="253"/>
      <c r="AM41" s="253"/>
      <c r="AN41" s="253"/>
      <c r="AO41" s="253"/>
      <c r="AP41" s="253"/>
      <c r="AQ41" s="253"/>
      <c r="AR41" s="10"/>
      <c r="AS41" s="10"/>
      <c r="AT41" s="10"/>
      <c r="AU41" s="10"/>
      <c r="AV41" s="10"/>
    </row>
    <row r="42" spans="2:48" ht="12" customHeight="1" x14ac:dyDescent="0.25">
      <c r="B42" s="283" t="s">
        <v>14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5"/>
      <c r="Q42" s="282">
        <v>100</v>
      </c>
      <c r="R42" s="282"/>
      <c r="S42" s="282"/>
      <c r="T42" s="282"/>
      <c r="U42" s="282"/>
      <c r="V42" s="282"/>
      <c r="W42" s="282"/>
      <c r="X42" s="95"/>
      <c r="Y42" s="96"/>
      <c r="Z42" s="93"/>
      <c r="AA42" s="93"/>
      <c r="AB42" s="82"/>
      <c r="AC42" s="82"/>
      <c r="AD42" s="82"/>
      <c r="AE42" s="82"/>
      <c r="AF42" s="82"/>
      <c r="AG42" s="82"/>
      <c r="AH42" s="258" t="s">
        <v>157</v>
      </c>
      <c r="AI42" s="258"/>
      <c r="AJ42" s="258"/>
      <c r="AK42" s="253">
        <v>32009</v>
      </c>
      <c r="AL42" s="253"/>
      <c r="AM42" s="253"/>
      <c r="AN42" s="253"/>
      <c r="AO42" s="253"/>
      <c r="AP42" s="253"/>
      <c r="AQ42" s="253"/>
      <c r="AR42" s="93"/>
      <c r="AS42" s="93"/>
      <c r="AT42" s="93"/>
      <c r="AU42" s="93"/>
      <c r="AV42" s="93"/>
    </row>
    <row r="43" spans="2:48" ht="12" customHeight="1" thickBot="1" x14ac:dyDescent="0.3">
      <c r="B43" s="283" t="s">
        <v>15</v>
      </c>
      <c r="C43" s="284" t="s">
        <v>15</v>
      </c>
      <c r="D43" s="284" t="s">
        <v>15</v>
      </c>
      <c r="E43" s="284" t="s">
        <v>15</v>
      </c>
      <c r="F43" s="284" t="s">
        <v>15</v>
      </c>
      <c r="G43" s="284" t="s">
        <v>15</v>
      </c>
      <c r="H43" s="284" t="s">
        <v>15</v>
      </c>
      <c r="I43" s="284" t="s">
        <v>15</v>
      </c>
      <c r="J43" s="284" t="s">
        <v>15</v>
      </c>
      <c r="K43" s="284" t="s">
        <v>15</v>
      </c>
      <c r="L43" s="284" t="s">
        <v>15</v>
      </c>
      <c r="M43" s="284" t="s">
        <v>15</v>
      </c>
      <c r="N43" s="284" t="s">
        <v>15</v>
      </c>
      <c r="O43" s="284" t="s">
        <v>15</v>
      </c>
      <c r="P43" s="285" t="s">
        <v>15</v>
      </c>
      <c r="Q43" s="302">
        <v>100</v>
      </c>
      <c r="R43" s="302"/>
      <c r="S43" s="302"/>
      <c r="T43" s="302"/>
      <c r="U43" s="302"/>
      <c r="V43" s="302"/>
      <c r="W43" s="302"/>
      <c r="X43" s="95"/>
      <c r="Y43" s="96"/>
      <c r="Z43" s="93"/>
      <c r="AA43" s="93"/>
      <c r="AB43" s="82"/>
      <c r="AC43" s="82"/>
      <c r="AD43" s="82"/>
      <c r="AE43" s="82"/>
      <c r="AF43" s="82"/>
      <c r="AG43" s="82"/>
      <c r="AH43" s="258" t="s">
        <v>158</v>
      </c>
      <c r="AI43" s="258"/>
      <c r="AJ43" s="258"/>
      <c r="AK43" s="253">
        <v>32010</v>
      </c>
      <c r="AL43" s="253"/>
      <c r="AM43" s="253"/>
      <c r="AN43" s="253"/>
      <c r="AO43" s="253"/>
      <c r="AP43" s="253"/>
      <c r="AQ43" s="253"/>
      <c r="AR43" s="93"/>
      <c r="AS43" s="93"/>
      <c r="AT43" s="93"/>
      <c r="AU43" s="93"/>
      <c r="AV43" s="93"/>
    </row>
    <row r="44" spans="2:48" ht="12" customHeight="1" thickBot="1" x14ac:dyDescent="0.3">
      <c r="B44" s="303" t="s">
        <v>16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5">
        <f>SUM(Q31:W43)</f>
        <v>6550</v>
      </c>
      <c r="R44" s="306"/>
      <c r="S44" s="306"/>
      <c r="T44" s="306"/>
      <c r="U44" s="306"/>
      <c r="V44" s="306"/>
      <c r="W44" s="307"/>
      <c r="X44" s="95"/>
      <c r="Y44" s="96"/>
      <c r="Z44" s="93"/>
      <c r="AA44" s="93"/>
      <c r="AB44" s="82"/>
      <c r="AC44" s="82"/>
      <c r="AD44" s="82"/>
      <c r="AE44" s="82"/>
      <c r="AF44" s="82"/>
      <c r="AG44" s="82"/>
      <c r="AH44" s="254" t="s">
        <v>159</v>
      </c>
      <c r="AI44" s="254"/>
      <c r="AJ44" s="254"/>
      <c r="AK44" s="253">
        <v>32011</v>
      </c>
      <c r="AL44" s="253"/>
      <c r="AM44" s="253"/>
      <c r="AN44" s="253"/>
      <c r="AO44" s="253"/>
      <c r="AP44" s="253"/>
      <c r="AQ44" s="253"/>
      <c r="AR44" s="93"/>
      <c r="AS44" s="93"/>
      <c r="AT44" s="93"/>
      <c r="AU44" s="93"/>
      <c r="AV44" s="93"/>
    </row>
    <row r="45" spans="2:48" ht="12" customHeight="1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100"/>
      <c r="S45" s="100"/>
      <c r="T45" s="100"/>
      <c r="U45" s="100"/>
      <c r="V45" s="100"/>
      <c r="W45" s="100"/>
      <c r="X45" s="95"/>
      <c r="Y45" s="96"/>
      <c r="Z45" s="93"/>
      <c r="AA45" s="93"/>
      <c r="AB45" s="82"/>
      <c r="AC45" s="82"/>
      <c r="AD45" s="82"/>
      <c r="AE45" s="82"/>
      <c r="AF45" s="82"/>
      <c r="AG45" s="82"/>
      <c r="AH45" s="353" t="s">
        <v>185</v>
      </c>
      <c r="AI45" s="354"/>
      <c r="AJ45" s="355"/>
      <c r="AK45" s="356">
        <f>SUM(AK33:AQ44)/12</f>
        <v>32005.5</v>
      </c>
      <c r="AL45" s="357"/>
      <c r="AM45" s="357"/>
      <c r="AN45" s="357"/>
      <c r="AO45" s="357"/>
      <c r="AP45" s="357"/>
      <c r="AQ45" s="358"/>
      <c r="AR45" s="93"/>
      <c r="AS45" s="93"/>
      <c r="AT45" s="93"/>
      <c r="AU45" s="93"/>
      <c r="AV45" s="93"/>
    </row>
    <row r="46" spans="2:48" ht="12" customHeight="1" x14ac:dyDescent="0.2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01"/>
      <c r="R46" s="102"/>
      <c r="S46" s="102"/>
      <c r="T46" s="102"/>
      <c r="U46" s="102"/>
      <c r="V46" s="102"/>
      <c r="W46" s="102"/>
      <c r="X46" s="95"/>
      <c r="Y46" s="96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</row>
    <row r="47" spans="2:48" ht="12" customHeight="1" x14ac:dyDescent="0.25">
      <c r="B47" s="309" t="s">
        <v>382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03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11"/>
    </row>
    <row r="48" spans="2:48" ht="12" customHeight="1" thickBot="1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3"/>
    </row>
    <row r="49" spans="2:56" ht="12" customHeight="1" x14ac:dyDescent="0.25">
      <c r="B49" s="92"/>
      <c r="C49" s="359" t="s">
        <v>383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1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21"/>
      <c r="AX49" s="21"/>
      <c r="AY49" s="21"/>
      <c r="AZ49" s="21"/>
      <c r="BA49" s="21"/>
      <c r="BB49" s="21"/>
      <c r="BC49" s="21"/>
      <c r="BD49" s="21"/>
    </row>
    <row r="50" spans="2:56" ht="12" customHeight="1" x14ac:dyDescent="0.25">
      <c r="B50" s="92"/>
      <c r="C50" s="299" t="s">
        <v>17</v>
      </c>
      <c r="D50" s="300"/>
      <c r="E50" s="300"/>
      <c r="F50" s="300"/>
      <c r="G50" s="300"/>
      <c r="H50" s="300" t="s">
        <v>2</v>
      </c>
      <c r="I50" s="300"/>
      <c r="J50" s="300"/>
      <c r="K50" s="300"/>
      <c r="L50" s="300"/>
      <c r="M50" s="300"/>
      <c r="N50" s="300"/>
      <c r="O50" s="300"/>
      <c r="P50" s="300"/>
      <c r="Q50" s="300"/>
      <c r="R50" s="301" t="s">
        <v>18</v>
      </c>
      <c r="S50" s="301"/>
      <c r="T50" s="301"/>
      <c r="U50" s="301"/>
      <c r="V50" s="301"/>
      <c r="W50" s="301"/>
      <c r="X50" s="301" t="s">
        <v>19</v>
      </c>
      <c r="Y50" s="301"/>
      <c r="Z50" s="301"/>
      <c r="AA50" s="301"/>
      <c r="AB50" s="301"/>
      <c r="AC50" s="308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5"/>
      <c r="AT50" s="105"/>
      <c r="AU50" s="105"/>
      <c r="AV50" s="105"/>
      <c r="AW50" s="22"/>
      <c r="AX50" s="22"/>
      <c r="AY50" s="22"/>
      <c r="AZ50" s="22"/>
      <c r="BA50" s="22"/>
      <c r="BB50" s="22"/>
      <c r="BC50" s="22"/>
      <c r="BD50" s="22"/>
    </row>
    <row r="51" spans="2:56" ht="12" customHeight="1" x14ac:dyDescent="0.25">
      <c r="B51" s="93"/>
      <c r="C51" s="261">
        <v>1</v>
      </c>
      <c r="D51" s="260"/>
      <c r="E51" s="260"/>
      <c r="F51" s="260"/>
      <c r="G51" s="260"/>
      <c r="H51" s="260" t="s">
        <v>591</v>
      </c>
      <c r="I51" s="260"/>
      <c r="J51" s="260"/>
      <c r="K51" s="260"/>
      <c r="L51" s="260"/>
      <c r="M51" s="260"/>
      <c r="N51" s="260"/>
      <c r="O51" s="260"/>
      <c r="P51" s="260"/>
      <c r="Q51" s="260"/>
      <c r="R51" s="262">
        <v>40000</v>
      </c>
      <c r="S51" s="262"/>
      <c r="T51" s="262"/>
      <c r="U51" s="262"/>
      <c r="V51" s="262"/>
      <c r="W51" s="262"/>
      <c r="X51" s="262">
        <f>R51*C51</f>
        <v>40000</v>
      </c>
      <c r="Y51" s="262"/>
      <c r="Z51" s="262"/>
      <c r="AA51" s="262"/>
      <c r="AB51" s="262"/>
      <c r="AC51" s="317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6"/>
      <c r="AT51" s="106"/>
      <c r="AU51" s="106"/>
      <c r="AV51" s="106"/>
      <c r="AW51" s="23"/>
      <c r="AX51" s="23"/>
      <c r="AY51" s="351"/>
      <c r="AZ51" s="351"/>
      <c r="BA51" s="351"/>
      <c r="BB51" s="351"/>
      <c r="BC51" s="351"/>
      <c r="BD51" s="351"/>
    </row>
    <row r="52" spans="2:56" ht="12" customHeight="1" x14ac:dyDescent="0.25">
      <c r="B52" s="93"/>
      <c r="C52" s="261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2">
        <v>0</v>
      </c>
      <c r="S52" s="262"/>
      <c r="T52" s="262"/>
      <c r="U52" s="262"/>
      <c r="V52" s="262"/>
      <c r="W52" s="262"/>
      <c r="X52" s="262">
        <f t="shared" ref="X52:X63" si="3">R52*C52</f>
        <v>0</v>
      </c>
      <c r="Y52" s="262"/>
      <c r="Z52" s="262"/>
      <c r="AA52" s="262"/>
      <c r="AB52" s="262"/>
      <c r="AC52" s="31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8"/>
      <c r="AT52" s="108"/>
      <c r="AU52" s="108"/>
      <c r="AV52" s="108"/>
      <c r="AW52" s="25"/>
      <c r="AX52" s="25"/>
      <c r="AY52" s="352"/>
      <c r="AZ52" s="352"/>
      <c r="BA52" s="352"/>
      <c r="BB52" s="352"/>
      <c r="BC52" s="352"/>
      <c r="BD52" s="352"/>
    </row>
    <row r="53" spans="2:56" ht="12" customHeight="1" x14ac:dyDescent="0.25">
      <c r="B53" s="93"/>
      <c r="C53" s="261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2">
        <v>0</v>
      </c>
      <c r="S53" s="262"/>
      <c r="T53" s="262"/>
      <c r="U53" s="262"/>
      <c r="V53" s="262"/>
      <c r="W53" s="262"/>
      <c r="X53" s="262">
        <f t="shared" si="3"/>
        <v>0</v>
      </c>
      <c r="Y53" s="262"/>
      <c r="Z53" s="262"/>
      <c r="AA53" s="262"/>
      <c r="AB53" s="262"/>
      <c r="AC53" s="31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8"/>
      <c r="AT53" s="108"/>
      <c r="AU53" s="108"/>
      <c r="AV53" s="108"/>
      <c r="AW53" s="25"/>
      <c r="AX53" s="25"/>
      <c r="AY53" s="352"/>
      <c r="AZ53" s="352"/>
      <c r="BA53" s="352"/>
      <c r="BB53" s="352"/>
      <c r="BC53" s="352"/>
      <c r="BD53" s="352"/>
    </row>
    <row r="54" spans="2:56" ht="12" customHeight="1" x14ac:dyDescent="0.25">
      <c r="B54" s="93"/>
      <c r="C54" s="261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2">
        <v>0</v>
      </c>
      <c r="S54" s="262"/>
      <c r="T54" s="262"/>
      <c r="U54" s="262"/>
      <c r="V54" s="262"/>
      <c r="W54" s="262"/>
      <c r="X54" s="262">
        <f t="shared" si="3"/>
        <v>0</v>
      </c>
      <c r="Y54" s="262"/>
      <c r="Z54" s="262"/>
      <c r="AA54" s="262"/>
      <c r="AB54" s="262"/>
      <c r="AC54" s="31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8"/>
      <c r="AU54" s="108"/>
      <c r="AV54" s="108"/>
      <c r="AW54" s="25"/>
      <c r="AX54" s="25"/>
      <c r="AY54" s="352"/>
      <c r="AZ54" s="352"/>
      <c r="BA54" s="352"/>
      <c r="BB54" s="352"/>
      <c r="BC54" s="352"/>
      <c r="BD54" s="352"/>
    </row>
    <row r="55" spans="2:56" ht="12" customHeight="1" x14ac:dyDescent="0.25">
      <c r="B55" s="93"/>
      <c r="C55" s="261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2">
        <v>0</v>
      </c>
      <c r="S55" s="262"/>
      <c r="T55" s="262"/>
      <c r="U55" s="262"/>
      <c r="V55" s="262"/>
      <c r="W55" s="262"/>
      <c r="X55" s="262">
        <f t="shared" si="3"/>
        <v>0</v>
      </c>
      <c r="Y55" s="262"/>
      <c r="Z55" s="262"/>
      <c r="AA55" s="262"/>
      <c r="AB55" s="262"/>
      <c r="AC55" s="31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8"/>
      <c r="AT55" s="108"/>
      <c r="AU55" s="108"/>
      <c r="AV55" s="108"/>
      <c r="AW55" s="25"/>
      <c r="AX55" s="25"/>
      <c r="AY55" s="352"/>
      <c r="AZ55" s="352"/>
      <c r="BA55" s="352"/>
      <c r="BB55" s="352"/>
      <c r="BC55" s="352"/>
      <c r="BD55" s="352"/>
    </row>
    <row r="56" spans="2:56" ht="12" customHeight="1" x14ac:dyDescent="0.25">
      <c r="B56" s="93"/>
      <c r="C56" s="261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2">
        <v>0</v>
      </c>
      <c r="S56" s="262"/>
      <c r="T56" s="262"/>
      <c r="U56" s="262"/>
      <c r="V56" s="262"/>
      <c r="W56" s="262"/>
      <c r="X56" s="262">
        <f t="shared" si="3"/>
        <v>0</v>
      </c>
      <c r="Y56" s="262"/>
      <c r="Z56" s="262"/>
      <c r="AA56" s="262"/>
      <c r="AB56" s="262"/>
      <c r="AC56" s="31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8"/>
      <c r="AT56" s="108"/>
      <c r="AU56" s="108"/>
      <c r="AV56" s="108"/>
      <c r="AW56" s="25"/>
      <c r="AX56" s="25"/>
      <c r="AY56" s="352"/>
      <c r="AZ56" s="352"/>
      <c r="BA56" s="352"/>
      <c r="BB56" s="352"/>
      <c r="BC56" s="352"/>
      <c r="BD56" s="352"/>
    </row>
    <row r="57" spans="2:56" ht="12" customHeight="1" x14ac:dyDescent="0.25">
      <c r="B57" s="93"/>
      <c r="C57" s="261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2">
        <v>0</v>
      </c>
      <c r="S57" s="262"/>
      <c r="T57" s="262"/>
      <c r="U57" s="262"/>
      <c r="V57" s="262"/>
      <c r="W57" s="262"/>
      <c r="X57" s="262">
        <f t="shared" si="3"/>
        <v>0</v>
      </c>
      <c r="Y57" s="262"/>
      <c r="Z57" s="262"/>
      <c r="AA57" s="262"/>
      <c r="AB57" s="262"/>
      <c r="AC57" s="31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8"/>
      <c r="AT57" s="108"/>
      <c r="AU57" s="108"/>
      <c r="AV57" s="108"/>
      <c r="AW57" s="25"/>
      <c r="AX57" s="25"/>
      <c r="AY57" s="352"/>
      <c r="AZ57" s="352"/>
      <c r="BA57" s="352"/>
      <c r="BB57" s="352"/>
      <c r="BC57" s="352"/>
      <c r="BD57" s="352"/>
    </row>
    <row r="58" spans="2:56" ht="12" customHeight="1" x14ac:dyDescent="0.25">
      <c r="B58" s="93"/>
      <c r="C58" s="261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2">
        <v>0</v>
      </c>
      <c r="S58" s="262"/>
      <c r="T58" s="262"/>
      <c r="U58" s="262"/>
      <c r="V58" s="262"/>
      <c r="W58" s="262"/>
      <c r="X58" s="262">
        <f t="shared" si="3"/>
        <v>0</v>
      </c>
      <c r="Y58" s="262"/>
      <c r="Z58" s="262"/>
      <c r="AA58" s="262"/>
      <c r="AB58" s="262"/>
      <c r="AC58" s="31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8"/>
      <c r="AT58" s="108"/>
      <c r="AU58" s="108"/>
      <c r="AV58" s="108"/>
      <c r="AW58" s="25"/>
      <c r="AX58" s="25"/>
      <c r="AY58" s="352"/>
      <c r="AZ58" s="352"/>
      <c r="BA58" s="352"/>
      <c r="BB58" s="352"/>
      <c r="BC58" s="352"/>
      <c r="BD58" s="352"/>
    </row>
    <row r="59" spans="2:56" ht="12" customHeight="1" x14ac:dyDescent="0.25">
      <c r="B59" s="93"/>
      <c r="C59" s="261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2">
        <v>0</v>
      </c>
      <c r="S59" s="262"/>
      <c r="T59" s="262"/>
      <c r="U59" s="262"/>
      <c r="V59" s="262"/>
      <c r="W59" s="262"/>
      <c r="X59" s="262">
        <f t="shared" si="3"/>
        <v>0</v>
      </c>
      <c r="Y59" s="262"/>
      <c r="Z59" s="262"/>
      <c r="AA59" s="262"/>
      <c r="AB59" s="262"/>
      <c r="AC59" s="31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8"/>
      <c r="AT59" s="108"/>
      <c r="AU59" s="108"/>
      <c r="AV59" s="108"/>
      <c r="AW59" s="25"/>
      <c r="AX59" s="25"/>
      <c r="AY59" s="352"/>
      <c r="AZ59" s="352"/>
      <c r="BA59" s="352"/>
      <c r="BB59" s="352"/>
      <c r="BC59" s="352"/>
      <c r="BD59" s="352"/>
    </row>
    <row r="60" spans="2:56" ht="12" customHeight="1" x14ac:dyDescent="0.25">
      <c r="B60" s="93"/>
      <c r="C60" s="261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2">
        <v>0</v>
      </c>
      <c r="S60" s="262"/>
      <c r="T60" s="262"/>
      <c r="U60" s="262"/>
      <c r="V60" s="262"/>
      <c r="W60" s="262"/>
      <c r="X60" s="262">
        <f t="shared" si="3"/>
        <v>0</v>
      </c>
      <c r="Y60" s="262"/>
      <c r="Z60" s="262"/>
      <c r="AA60" s="262"/>
      <c r="AB60" s="262"/>
      <c r="AC60" s="31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8"/>
      <c r="AT60" s="108"/>
      <c r="AU60" s="108"/>
      <c r="AV60" s="108"/>
      <c r="AW60" s="25"/>
      <c r="AX60" s="25"/>
      <c r="AY60" s="352"/>
      <c r="AZ60" s="352"/>
      <c r="BA60" s="352"/>
      <c r="BB60" s="352"/>
      <c r="BC60" s="352"/>
      <c r="BD60" s="352"/>
    </row>
    <row r="61" spans="2:56" ht="12" customHeight="1" x14ac:dyDescent="0.25">
      <c r="B61" s="93"/>
      <c r="C61" s="261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2">
        <v>0</v>
      </c>
      <c r="S61" s="262"/>
      <c r="T61" s="262"/>
      <c r="U61" s="262"/>
      <c r="V61" s="262"/>
      <c r="W61" s="262"/>
      <c r="X61" s="262">
        <f t="shared" si="3"/>
        <v>0</v>
      </c>
      <c r="Y61" s="262"/>
      <c r="Z61" s="262"/>
      <c r="AA61" s="262"/>
      <c r="AB61" s="262"/>
      <c r="AC61" s="31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8"/>
      <c r="AT61" s="108"/>
      <c r="AU61" s="108"/>
      <c r="AV61" s="108"/>
      <c r="AW61" s="25"/>
      <c r="AX61" s="25"/>
      <c r="AY61" s="352"/>
      <c r="AZ61" s="352"/>
      <c r="BA61" s="352"/>
      <c r="BB61" s="352"/>
      <c r="BC61" s="352"/>
      <c r="BD61" s="352"/>
    </row>
    <row r="62" spans="2:56" ht="12" customHeight="1" x14ac:dyDescent="0.25">
      <c r="B62" s="93"/>
      <c r="C62" s="261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2">
        <v>0</v>
      </c>
      <c r="S62" s="262"/>
      <c r="T62" s="262"/>
      <c r="U62" s="262"/>
      <c r="V62" s="262"/>
      <c r="W62" s="262"/>
      <c r="X62" s="262">
        <f t="shared" si="3"/>
        <v>0</v>
      </c>
      <c r="Y62" s="262"/>
      <c r="Z62" s="262"/>
      <c r="AA62" s="262"/>
      <c r="AB62" s="262"/>
      <c r="AC62" s="31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8"/>
      <c r="AT62" s="108"/>
      <c r="AU62" s="108"/>
      <c r="AV62" s="108"/>
      <c r="AW62" s="25"/>
      <c r="AX62" s="25"/>
      <c r="AY62" s="352"/>
      <c r="AZ62" s="352"/>
      <c r="BA62" s="352"/>
      <c r="BB62" s="352"/>
      <c r="BC62" s="352"/>
      <c r="BD62" s="352"/>
    </row>
    <row r="63" spans="2:56" ht="12" customHeight="1" x14ac:dyDescent="0.25">
      <c r="B63" s="92"/>
      <c r="C63" s="344"/>
      <c r="D63" s="345"/>
      <c r="E63" s="345"/>
      <c r="F63" s="345"/>
      <c r="G63" s="345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2">
        <v>0</v>
      </c>
      <c r="S63" s="262"/>
      <c r="T63" s="262"/>
      <c r="U63" s="262"/>
      <c r="V63" s="262"/>
      <c r="W63" s="262"/>
      <c r="X63" s="262">
        <f t="shared" si="3"/>
        <v>0</v>
      </c>
      <c r="Y63" s="262"/>
      <c r="Z63" s="262"/>
      <c r="AA63" s="262"/>
      <c r="AB63" s="262"/>
      <c r="AC63" s="317"/>
      <c r="AD63" s="109"/>
      <c r="AE63" s="109"/>
      <c r="AF63" s="109"/>
      <c r="AG63" s="109"/>
      <c r="AH63" s="109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8"/>
      <c r="AT63" s="108"/>
      <c r="AU63" s="108"/>
      <c r="AV63" s="108"/>
      <c r="AW63" s="25"/>
      <c r="AX63" s="25"/>
      <c r="AY63" s="352"/>
      <c r="AZ63" s="352"/>
      <c r="BA63" s="352"/>
      <c r="BB63" s="352"/>
      <c r="BC63" s="352"/>
      <c r="BD63" s="352"/>
    </row>
    <row r="64" spans="2:56" ht="12" customHeight="1" thickBot="1" x14ac:dyDescent="0.3">
      <c r="B64" s="92"/>
      <c r="C64" s="342"/>
      <c r="D64" s="343"/>
      <c r="E64" s="343"/>
      <c r="F64" s="343"/>
      <c r="G64" s="343"/>
      <c r="H64" s="347" t="s">
        <v>16</v>
      </c>
      <c r="I64" s="347"/>
      <c r="J64" s="347"/>
      <c r="K64" s="347"/>
      <c r="L64" s="347"/>
      <c r="M64" s="347"/>
      <c r="N64" s="347"/>
      <c r="O64" s="347"/>
      <c r="P64" s="347"/>
      <c r="Q64" s="347"/>
      <c r="R64" s="329">
        <f>SUM(R51:W63)</f>
        <v>40000</v>
      </c>
      <c r="S64" s="330"/>
      <c r="T64" s="330"/>
      <c r="U64" s="330"/>
      <c r="V64" s="330"/>
      <c r="W64" s="330"/>
      <c r="X64" s="329">
        <f>SUM(X51:AC63)</f>
        <v>40000</v>
      </c>
      <c r="Y64" s="330"/>
      <c r="Z64" s="330"/>
      <c r="AA64" s="330"/>
      <c r="AB64" s="330"/>
      <c r="AC64" s="346"/>
      <c r="AD64" s="109"/>
      <c r="AE64" s="109"/>
      <c r="AF64" s="109"/>
      <c r="AG64" s="109"/>
      <c r="AH64" s="109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1"/>
      <c r="AT64" s="107"/>
      <c r="AU64" s="107"/>
      <c r="AV64" s="107"/>
      <c r="AW64" s="24"/>
      <c r="AX64" s="24"/>
      <c r="AY64" s="362"/>
      <c r="AZ64" s="363"/>
      <c r="BA64" s="363"/>
      <c r="BB64" s="363"/>
      <c r="BC64" s="363"/>
      <c r="BD64" s="363"/>
    </row>
    <row r="65" spans="2:48" ht="12" customHeight="1" thickBot="1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</row>
    <row r="66" spans="2:48" ht="12" customHeight="1" thickBot="1" x14ac:dyDescent="0.3">
      <c r="B66" s="92"/>
      <c r="C66" s="323" t="s">
        <v>384</v>
      </c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5"/>
      <c r="X66" s="103"/>
      <c r="Y66" s="103"/>
      <c r="Z66" s="103"/>
      <c r="AA66" s="103"/>
      <c r="AB66" s="103"/>
      <c r="AC66" s="10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</row>
    <row r="67" spans="2:48" ht="12" customHeight="1" thickBot="1" x14ac:dyDescent="0.3">
      <c r="B67" s="92"/>
      <c r="C67" s="331" t="s">
        <v>17</v>
      </c>
      <c r="D67" s="332"/>
      <c r="E67" s="332"/>
      <c r="F67" s="332"/>
      <c r="G67" s="333"/>
      <c r="H67" s="331" t="s">
        <v>2</v>
      </c>
      <c r="I67" s="332"/>
      <c r="J67" s="332"/>
      <c r="K67" s="332"/>
      <c r="L67" s="332"/>
      <c r="M67" s="332"/>
      <c r="N67" s="332"/>
      <c r="O67" s="332"/>
      <c r="P67" s="332"/>
      <c r="Q67" s="333"/>
      <c r="R67" s="334" t="s">
        <v>18</v>
      </c>
      <c r="S67" s="335"/>
      <c r="T67" s="335"/>
      <c r="U67" s="335"/>
      <c r="V67" s="335"/>
      <c r="W67" s="336"/>
      <c r="X67" s="322"/>
      <c r="Y67" s="322"/>
      <c r="Z67" s="322"/>
      <c r="AA67" s="322"/>
      <c r="AB67" s="322"/>
      <c r="AC67" s="322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</row>
    <row r="68" spans="2:48" ht="12" customHeight="1" x14ac:dyDescent="0.25">
      <c r="B68" s="92"/>
      <c r="C68" s="337">
        <v>1</v>
      </c>
      <c r="D68" s="338"/>
      <c r="E68" s="338"/>
      <c r="F68" s="338"/>
      <c r="G68" s="338"/>
      <c r="H68" s="338" t="s">
        <v>591</v>
      </c>
      <c r="I68" s="338"/>
      <c r="J68" s="338"/>
      <c r="K68" s="338"/>
      <c r="L68" s="338"/>
      <c r="M68" s="338"/>
      <c r="N68" s="338"/>
      <c r="O68" s="338"/>
      <c r="P68" s="338"/>
      <c r="Q68" s="338"/>
      <c r="R68" s="339">
        <v>40000</v>
      </c>
      <c r="S68" s="339"/>
      <c r="T68" s="339"/>
      <c r="U68" s="339"/>
      <c r="V68" s="339"/>
      <c r="W68" s="340"/>
      <c r="X68" s="341"/>
      <c r="Y68" s="341"/>
      <c r="Z68" s="341"/>
      <c r="AA68" s="341"/>
      <c r="AB68" s="341"/>
      <c r="AC68" s="341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</row>
    <row r="69" spans="2:48" ht="12" customHeight="1" x14ac:dyDescent="0.25">
      <c r="B69" s="92"/>
      <c r="C69" s="261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2"/>
      <c r="S69" s="262"/>
      <c r="T69" s="262"/>
      <c r="U69" s="262"/>
      <c r="V69" s="262"/>
      <c r="W69" s="317"/>
      <c r="X69" s="341"/>
      <c r="Y69" s="341"/>
      <c r="Z69" s="341"/>
      <c r="AA69" s="341"/>
      <c r="AB69" s="341"/>
      <c r="AC69" s="341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</row>
    <row r="70" spans="2:48" ht="12" customHeight="1" x14ac:dyDescent="0.25">
      <c r="B70" s="92"/>
      <c r="C70" s="261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2"/>
      <c r="S70" s="262"/>
      <c r="T70" s="262"/>
      <c r="U70" s="262"/>
      <c r="V70" s="262"/>
      <c r="W70" s="317"/>
      <c r="X70" s="341"/>
      <c r="Y70" s="341"/>
      <c r="Z70" s="341"/>
      <c r="AA70" s="341"/>
      <c r="AB70" s="341"/>
      <c r="AC70" s="341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</row>
    <row r="71" spans="2:48" ht="12" customHeight="1" thickBot="1" x14ac:dyDescent="0.3">
      <c r="B71" s="92"/>
      <c r="C71" s="373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74"/>
      <c r="S71" s="374"/>
      <c r="T71" s="374"/>
      <c r="U71" s="374"/>
      <c r="V71" s="374"/>
      <c r="W71" s="375"/>
      <c r="X71" s="341"/>
      <c r="Y71" s="341"/>
      <c r="Z71" s="341"/>
      <c r="AA71" s="341"/>
      <c r="AB71" s="341"/>
      <c r="AC71" s="341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</row>
    <row r="72" spans="2:48" ht="12" customHeight="1" thickBot="1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326" t="s">
        <v>187</v>
      </c>
      <c r="M72" s="327"/>
      <c r="N72" s="327"/>
      <c r="O72" s="327"/>
      <c r="P72" s="327"/>
      <c r="Q72" s="328"/>
      <c r="R72" s="318">
        <f>SUM(R68:W71)</f>
        <v>40000</v>
      </c>
      <c r="S72" s="319"/>
      <c r="T72" s="319"/>
      <c r="U72" s="319"/>
      <c r="V72" s="319"/>
      <c r="W72" s="320"/>
      <c r="X72" s="321"/>
      <c r="Y72" s="322"/>
      <c r="Z72" s="322"/>
      <c r="AA72" s="322"/>
      <c r="AB72" s="322"/>
      <c r="AC72" s="322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</row>
    <row r="73" spans="2:48" ht="12" customHeight="1" thickBot="1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396" t="s">
        <v>186</v>
      </c>
      <c r="M73" s="319"/>
      <c r="N73" s="319"/>
      <c r="O73" s="319"/>
      <c r="P73" s="319"/>
      <c r="Q73" s="320"/>
      <c r="R73" s="318">
        <f>R72*0.16</f>
        <v>6400</v>
      </c>
      <c r="S73" s="319"/>
      <c r="T73" s="319"/>
      <c r="U73" s="319"/>
      <c r="V73" s="319"/>
      <c r="W73" s="320"/>
      <c r="X73" s="321"/>
      <c r="Y73" s="322"/>
      <c r="Z73" s="322"/>
      <c r="AA73" s="322"/>
      <c r="AB73" s="322"/>
      <c r="AC73" s="322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</row>
    <row r="74" spans="2:48" ht="12" customHeight="1" thickBot="1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396" t="s">
        <v>20</v>
      </c>
      <c r="M74" s="319"/>
      <c r="N74" s="319"/>
      <c r="O74" s="319"/>
      <c r="P74" s="319"/>
      <c r="Q74" s="320"/>
      <c r="R74" s="318">
        <f>R72+R73</f>
        <v>46400</v>
      </c>
      <c r="S74" s="319"/>
      <c r="T74" s="319"/>
      <c r="U74" s="319"/>
      <c r="V74" s="319"/>
      <c r="W74" s="320"/>
      <c r="X74" s="321"/>
      <c r="Y74" s="322"/>
      <c r="Z74" s="322"/>
      <c r="AA74" s="322"/>
      <c r="AB74" s="322"/>
      <c r="AC74" s="322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</row>
    <row r="75" spans="2:48" ht="12" customHeight="1" x14ac:dyDescent="0.2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</row>
    <row r="76" spans="2:48" ht="12" customHeight="1" x14ac:dyDescent="0.25">
      <c r="B76" s="112"/>
      <c r="C76" s="112"/>
      <c r="D76" s="113"/>
      <c r="E76" s="113"/>
      <c r="F76" s="113"/>
      <c r="G76" s="113"/>
      <c r="H76" s="113"/>
      <c r="I76" s="112"/>
      <c r="J76" s="112"/>
      <c r="K76" s="92"/>
      <c r="L76" s="92"/>
      <c r="M76" s="92"/>
      <c r="N76" s="92"/>
      <c r="O76" s="92"/>
      <c r="P76" s="92"/>
      <c r="Q76" s="92"/>
      <c r="R76" s="390" t="s">
        <v>383</v>
      </c>
      <c r="S76" s="391"/>
      <c r="T76" s="391"/>
      <c r="U76" s="391"/>
      <c r="V76" s="391"/>
      <c r="W76" s="391"/>
      <c r="X76" s="391"/>
      <c r="Y76" s="392"/>
      <c r="Z76" s="393">
        <f>X64</f>
        <v>40000</v>
      </c>
      <c r="AA76" s="394"/>
      <c r="AB76" s="394"/>
      <c r="AC76" s="394"/>
      <c r="AD76" s="395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3"/>
    </row>
    <row r="77" spans="2:48" ht="12" customHeight="1" x14ac:dyDescent="0.25">
      <c r="B77" s="112"/>
      <c r="C77" s="112"/>
      <c r="D77" s="113"/>
      <c r="E77" s="113"/>
      <c r="F77" s="113"/>
      <c r="G77" s="113"/>
      <c r="H77" s="113"/>
      <c r="I77" s="112"/>
      <c r="J77" s="112"/>
      <c r="K77" s="92"/>
      <c r="L77" s="92"/>
      <c r="M77" s="92"/>
      <c r="N77" s="92"/>
      <c r="O77" s="92"/>
      <c r="P77" s="92"/>
      <c r="Q77" s="92"/>
      <c r="R77" s="390" t="s">
        <v>385</v>
      </c>
      <c r="S77" s="391"/>
      <c r="T77" s="391"/>
      <c r="U77" s="391"/>
      <c r="V77" s="391"/>
      <c r="W77" s="391"/>
      <c r="X77" s="391"/>
      <c r="Y77" s="392"/>
      <c r="Z77" s="393">
        <f>R74</f>
        <v>46400</v>
      </c>
      <c r="AA77" s="394"/>
      <c r="AB77" s="394"/>
      <c r="AC77" s="394"/>
      <c r="AD77" s="395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3"/>
    </row>
    <row r="78" spans="2:48" ht="12" customHeight="1" x14ac:dyDescent="0.25">
      <c r="B78" s="112"/>
      <c r="C78" s="112"/>
      <c r="D78" s="113"/>
      <c r="E78" s="113"/>
      <c r="F78" s="113"/>
      <c r="G78" s="113"/>
      <c r="H78" s="113"/>
      <c r="I78" s="112"/>
      <c r="J78" s="112"/>
      <c r="K78" s="92"/>
      <c r="L78" s="92"/>
      <c r="M78" s="92"/>
      <c r="N78" s="92"/>
      <c r="O78" s="92"/>
      <c r="P78" s="92"/>
      <c r="Q78" s="92"/>
      <c r="R78" s="390" t="s">
        <v>386</v>
      </c>
      <c r="S78" s="391"/>
      <c r="T78" s="391"/>
      <c r="U78" s="391"/>
      <c r="V78" s="391"/>
      <c r="W78" s="391"/>
      <c r="X78" s="391"/>
      <c r="Y78" s="392"/>
      <c r="Z78" s="393">
        <f>Z76+Z77</f>
        <v>86400</v>
      </c>
      <c r="AA78" s="394"/>
      <c r="AB78" s="394"/>
      <c r="AC78" s="394"/>
      <c r="AD78" s="395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</row>
    <row r="79" spans="2:48" ht="12" customHeight="1" x14ac:dyDescent="0.25">
      <c r="B79" s="112"/>
      <c r="C79" s="112"/>
      <c r="D79" s="113"/>
      <c r="E79" s="113"/>
      <c r="F79" s="113"/>
      <c r="G79" s="113"/>
      <c r="H79" s="113"/>
      <c r="I79" s="112"/>
      <c r="J79" s="11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114"/>
      <c r="AA79" s="114"/>
      <c r="AB79" s="114"/>
      <c r="AC79" s="114"/>
      <c r="AD79" s="114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3"/>
    </row>
    <row r="80" spans="2:48" ht="12" customHeight="1" x14ac:dyDescent="0.25">
      <c r="B80" s="112"/>
      <c r="C80" s="112"/>
      <c r="D80" s="113"/>
      <c r="E80" s="113"/>
      <c r="F80" s="113"/>
      <c r="G80" s="113"/>
      <c r="H80" s="113"/>
      <c r="I80" s="112"/>
      <c r="J80" s="112"/>
      <c r="K80" s="92"/>
      <c r="L80" s="92"/>
      <c r="M80" s="385" t="s">
        <v>387</v>
      </c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6"/>
      <c r="Z80" s="387">
        <f>Z77+Z76-Z76</f>
        <v>46400</v>
      </c>
      <c r="AA80" s="388"/>
      <c r="AB80" s="388"/>
      <c r="AC80" s="388"/>
      <c r="AD80" s="389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3"/>
    </row>
    <row r="81" spans="2:50" ht="12" customHeight="1" thickBot="1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3"/>
    </row>
    <row r="82" spans="2:50" ht="12" customHeight="1" thickBot="1" x14ac:dyDescent="0.3">
      <c r="B82" s="264" t="s">
        <v>188</v>
      </c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6"/>
    </row>
    <row r="83" spans="2:50" ht="12" customHeight="1" x14ac:dyDescent="0.25">
      <c r="B83" s="376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  <c r="AV83" s="378"/>
    </row>
    <row r="84" spans="2:50" ht="12" customHeight="1" x14ac:dyDescent="0.25">
      <c r="B84" s="379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1"/>
    </row>
    <row r="85" spans="2:50" ht="12" customHeight="1" x14ac:dyDescent="0.25">
      <c r="B85" s="379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1"/>
    </row>
    <row r="86" spans="2:50" ht="12" customHeight="1" thickBot="1" x14ac:dyDescent="0.3">
      <c r="B86" s="382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4"/>
    </row>
    <row r="87" spans="2:50" ht="12" customHeight="1" thickBot="1" x14ac:dyDescent="0.3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</row>
    <row r="88" spans="2:50" ht="12" customHeight="1" thickBot="1" x14ac:dyDescent="0.3">
      <c r="B88" s="264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6"/>
    </row>
    <row r="89" spans="2:50" ht="12" customHeight="1" x14ac:dyDescent="0.25">
      <c r="B89" s="364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6"/>
    </row>
    <row r="90" spans="2:50" ht="12" customHeight="1" x14ac:dyDescent="0.25">
      <c r="B90" s="367"/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9"/>
    </row>
    <row r="91" spans="2:50" ht="12" customHeight="1" x14ac:dyDescent="0.25">
      <c r="B91" s="367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9"/>
    </row>
    <row r="92" spans="2:50" ht="12" customHeight="1" x14ac:dyDescent="0.25">
      <c r="B92" s="367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9"/>
      <c r="AW92" s="20"/>
      <c r="AX92" s="20"/>
    </row>
    <row r="93" spans="2:50" ht="12" customHeight="1" x14ac:dyDescent="0.25">
      <c r="B93" s="367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9"/>
      <c r="AW93" s="20"/>
      <c r="AX93" s="20"/>
    </row>
    <row r="94" spans="2:50" ht="12" customHeight="1" x14ac:dyDescent="0.25">
      <c r="B94" s="367"/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9"/>
      <c r="AW94" s="20"/>
      <c r="AX94" s="20"/>
    </row>
    <row r="95" spans="2:50" ht="12" customHeight="1" x14ac:dyDescent="0.25">
      <c r="B95" s="367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9"/>
      <c r="AW95" s="20"/>
      <c r="AX95" s="20"/>
    </row>
    <row r="96" spans="2:50" ht="12" customHeight="1" x14ac:dyDescent="0.25">
      <c r="B96" s="367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9"/>
      <c r="AW96" s="20"/>
      <c r="AX96" s="20"/>
    </row>
    <row r="97" spans="2:50" ht="12" customHeight="1" thickBot="1" x14ac:dyDescent="0.3">
      <c r="B97" s="370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  <c r="AU97" s="371"/>
      <c r="AV97" s="372"/>
      <c r="AW97" s="20"/>
      <c r="AX97" s="20"/>
    </row>
    <row r="98" spans="2:50" ht="12" customHeight="1" x14ac:dyDescent="0.25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15"/>
      <c r="AW98" s="20"/>
      <c r="AX98" s="20"/>
    </row>
    <row r="99" spans="2:50" ht="12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28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26"/>
      <c r="AW99" s="20"/>
      <c r="AX99" s="20"/>
    </row>
    <row r="100" spans="2:50" ht="12" customHeight="1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26"/>
      <c r="AW100" s="20"/>
      <c r="AX100" s="20"/>
    </row>
    <row r="101" spans="2:50" ht="11.1" customHeight="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26"/>
      <c r="AW101" s="20"/>
      <c r="AX101" s="20"/>
    </row>
    <row r="102" spans="2:50" ht="11.1" customHeight="1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26"/>
      <c r="AW102" s="20"/>
      <c r="AX102" s="20"/>
    </row>
    <row r="103" spans="2:50" ht="11.1" customHeight="1" x14ac:dyDescent="0.25">
      <c r="AV103" s="26"/>
      <c r="AW103" s="20"/>
      <c r="AX103" s="20"/>
    </row>
    <row r="104" spans="2:50" ht="11.1" customHeight="1" x14ac:dyDescent="0.25">
      <c r="AV104" s="26"/>
      <c r="AW104" s="20"/>
      <c r="AX104" s="20"/>
    </row>
    <row r="105" spans="2:50" ht="11.1" customHeight="1" x14ac:dyDescent="0.25">
      <c r="AV105" s="26"/>
      <c r="AW105" s="20"/>
      <c r="AX105" s="20"/>
    </row>
    <row r="106" spans="2:50" ht="11.1" customHeight="1" x14ac:dyDescent="0.25">
      <c r="AV106" s="27"/>
    </row>
    <row r="107" spans="2:50" ht="11.1" customHeight="1" x14ac:dyDescent="0.25">
      <c r="AV107" s="27"/>
    </row>
    <row r="108" spans="2:50" ht="11.1" customHeight="1" x14ac:dyDescent="0.25">
      <c r="AV108" s="27"/>
    </row>
    <row r="109" spans="2:50" ht="11.1" customHeight="1" x14ac:dyDescent="0.25">
      <c r="AV109" s="27"/>
    </row>
    <row r="110" spans="2:50" ht="11.1" customHeight="1" x14ac:dyDescent="0.25">
      <c r="AV110" s="27"/>
    </row>
    <row r="111" spans="2:50" ht="11.1" customHeight="1" x14ac:dyDescent="0.25">
      <c r="AV111" s="27"/>
    </row>
    <row r="112" spans="2:50" ht="11.1" customHeight="1" x14ac:dyDescent="0.25">
      <c r="AV112" s="27"/>
    </row>
    <row r="113" spans="48:48" ht="11.1" customHeight="1" x14ac:dyDescent="0.25">
      <c r="AV113" s="27"/>
    </row>
    <row r="114" spans="48:48" ht="11.1" customHeight="1" x14ac:dyDescent="0.25">
      <c r="AV114" s="27"/>
    </row>
    <row r="115" spans="48:48" ht="11.1" customHeight="1" x14ac:dyDescent="0.25">
      <c r="AV115" s="27"/>
    </row>
    <row r="116" spans="48:48" ht="11.1" customHeight="1" x14ac:dyDescent="0.25">
      <c r="AV116" s="27"/>
    </row>
    <row r="117" spans="48:48" ht="11.1" customHeight="1" x14ac:dyDescent="0.25">
      <c r="AV117" s="27"/>
    </row>
    <row r="118" spans="48:48" ht="11.1" customHeight="1" x14ac:dyDescent="0.25">
      <c r="AV118" s="27"/>
    </row>
    <row r="119" spans="48:48" ht="11.1" customHeight="1" x14ac:dyDescent="0.25">
      <c r="AV119" s="27"/>
    </row>
    <row r="120" spans="48:48" ht="11.1" customHeight="1" x14ac:dyDescent="0.25">
      <c r="AV120" s="19"/>
    </row>
    <row r="121" spans="48:48" ht="11.1" customHeight="1" x14ac:dyDescent="0.25"/>
    <row r="122" spans="48:48" ht="11.1" customHeight="1" x14ac:dyDescent="0.25"/>
    <row r="123" spans="48:48" ht="11.1" customHeight="1" x14ac:dyDescent="0.25"/>
    <row r="124" spans="48:48" ht="11.1" customHeight="1" x14ac:dyDescent="0.25"/>
    <row r="125" spans="48:48" ht="11.1" customHeight="1" x14ac:dyDescent="0.25"/>
    <row r="126" spans="48:48" ht="11.1" customHeight="1" x14ac:dyDescent="0.25"/>
    <row r="127" spans="48:48" ht="11.1" customHeight="1" x14ac:dyDescent="0.25"/>
    <row r="128" spans="48:48" ht="11.1" customHeight="1" x14ac:dyDescent="0.25"/>
    <row r="129" ht="11.1" customHeight="1" x14ac:dyDescent="0.25"/>
    <row r="130" ht="11.1" customHeight="1" x14ac:dyDescent="0.25"/>
    <row r="131" ht="11.1" customHeight="1" x14ac:dyDescent="0.25"/>
    <row r="132" ht="11.1" customHeight="1" x14ac:dyDescent="0.25"/>
    <row r="133" ht="11.1" customHeight="1" x14ac:dyDescent="0.25"/>
    <row r="134" ht="11.1" customHeight="1" x14ac:dyDescent="0.25"/>
    <row r="135" ht="11.1" customHeight="1" x14ac:dyDescent="0.25"/>
    <row r="136" ht="11.1" customHeight="1" x14ac:dyDescent="0.25"/>
    <row r="137" ht="11.1" customHeight="1" x14ac:dyDescent="0.25"/>
    <row r="138" ht="11.1" customHeight="1" x14ac:dyDescent="0.25"/>
    <row r="139" ht="11.1" customHeight="1" x14ac:dyDescent="0.25"/>
    <row r="140" ht="11.1" customHeight="1" x14ac:dyDescent="0.25"/>
    <row r="141" ht="11.1" customHeight="1" x14ac:dyDescent="0.25"/>
    <row r="142" ht="11.1" customHeight="1" x14ac:dyDescent="0.25"/>
    <row r="143" ht="11.1" customHeight="1" x14ac:dyDescent="0.25"/>
    <row r="144" ht="11.1" customHeight="1" x14ac:dyDescent="0.25"/>
    <row r="145" ht="11.1" customHeight="1" x14ac:dyDescent="0.25"/>
    <row r="146" ht="11.1" customHeight="1" x14ac:dyDescent="0.25"/>
    <row r="147" ht="11.1" customHeight="1" x14ac:dyDescent="0.25"/>
    <row r="148" ht="11.1" customHeight="1" x14ac:dyDescent="0.25"/>
    <row r="149" ht="11.1" customHeight="1" x14ac:dyDescent="0.25"/>
    <row r="150" ht="11.1" customHeight="1" x14ac:dyDescent="0.25"/>
    <row r="151" ht="11.1" customHeight="1" x14ac:dyDescent="0.25"/>
  </sheetData>
  <sheetProtection password="E9FD" sheet="1" objects="1" scenarios="1"/>
  <mergeCells count="325">
    <mergeCell ref="B89:AV97"/>
    <mergeCell ref="B88:AV88"/>
    <mergeCell ref="C70:G70"/>
    <mergeCell ref="H70:Q70"/>
    <mergeCell ref="R70:W70"/>
    <mergeCell ref="X70:AC70"/>
    <mergeCell ref="C71:G71"/>
    <mergeCell ref="H71:Q71"/>
    <mergeCell ref="R71:W71"/>
    <mergeCell ref="X71:AC71"/>
    <mergeCell ref="R72:W72"/>
    <mergeCell ref="B82:AV82"/>
    <mergeCell ref="B83:AV86"/>
    <mergeCell ref="M80:Y80"/>
    <mergeCell ref="Z80:AD80"/>
    <mergeCell ref="R78:Y78"/>
    <mergeCell ref="Z78:AD78"/>
    <mergeCell ref="Z77:AD77"/>
    <mergeCell ref="R76:Y76"/>
    <mergeCell ref="Z76:AD76"/>
    <mergeCell ref="X72:AC72"/>
    <mergeCell ref="L73:Q73"/>
    <mergeCell ref="L74:Q74"/>
    <mergeCell ref="R77:Y77"/>
    <mergeCell ref="AY62:BD62"/>
    <mergeCell ref="AY63:BD63"/>
    <mergeCell ref="AY64:BD64"/>
    <mergeCell ref="AY59:BD59"/>
    <mergeCell ref="AY60:BD60"/>
    <mergeCell ref="AY61:BD61"/>
    <mergeCell ref="AY57:BD57"/>
    <mergeCell ref="AY58:BD58"/>
    <mergeCell ref="AY54:BD54"/>
    <mergeCell ref="AY55:BD55"/>
    <mergeCell ref="AY56:BD56"/>
    <mergeCell ref="AY51:BD51"/>
    <mergeCell ref="AY52:BD52"/>
    <mergeCell ref="AY53:BD53"/>
    <mergeCell ref="AH45:AJ45"/>
    <mergeCell ref="AK45:AQ45"/>
    <mergeCell ref="C49:AC49"/>
    <mergeCell ref="AR17:AV17"/>
    <mergeCell ref="B18:R18"/>
    <mergeCell ref="S18:W18"/>
    <mergeCell ref="X18:AB18"/>
    <mergeCell ref="AC18:AG18"/>
    <mergeCell ref="AH18:AL18"/>
    <mergeCell ref="AM18:AQ18"/>
    <mergeCell ref="AR18:AV18"/>
    <mergeCell ref="AR22:AV22"/>
    <mergeCell ref="B23:R23"/>
    <mergeCell ref="S23:W23"/>
    <mergeCell ref="X23:AB23"/>
    <mergeCell ref="AC23:AG23"/>
    <mergeCell ref="AH23:AL23"/>
    <mergeCell ref="AM23:AQ23"/>
    <mergeCell ref="AR23:AV23"/>
    <mergeCell ref="AR20:AV20"/>
    <mergeCell ref="AR21:AV21"/>
    <mergeCell ref="B12:R12"/>
    <mergeCell ref="S12:W12"/>
    <mergeCell ref="X12:AB12"/>
    <mergeCell ref="AC12:AG12"/>
    <mergeCell ref="AH12:AL12"/>
    <mergeCell ref="AM12:AQ12"/>
    <mergeCell ref="AR12:AV12"/>
    <mergeCell ref="B13:R13"/>
    <mergeCell ref="S13:W13"/>
    <mergeCell ref="X13:AB13"/>
    <mergeCell ref="AC13:AG13"/>
    <mergeCell ref="AH13:AL13"/>
    <mergeCell ref="AM13:AQ13"/>
    <mergeCell ref="AR13:AV13"/>
    <mergeCell ref="B14:R14"/>
    <mergeCell ref="S14:W14"/>
    <mergeCell ref="X14:AB14"/>
    <mergeCell ref="AC14:AG14"/>
    <mergeCell ref="AH14:AL14"/>
    <mergeCell ref="AM14:AQ14"/>
    <mergeCell ref="AR14:AV14"/>
    <mergeCell ref="B15:R15"/>
    <mergeCell ref="S15:W15"/>
    <mergeCell ref="X15:AB15"/>
    <mergeCell ref="AC15:AG15"/>
    <mergeCell ref="AH15:AL15"/>
    <mergeCell ref="AM15:AQ15"/>
    <mergeCell ref="AR15:AV15"/>
    <mergeCell ref="B22:R22"/>
    <mergeCell ref="S22:W22"/>
    <mergeCell ref="X22:AB22"/>
    <mergeCell ref="AC22:AG22"/>
    <mergeCell ref="AH22:AL22"/>
    <mergeCell ref="AM22:AQ22"/>
    <mergeCell ref="B20:R20"/>
    <mergeCell ref="S20:W20"/>
    <mergeCell ref="X20:AB20"/>
    <mergeCell ref="AC20:AG20"/>
    <mergeCell ref="AH20:AL20"/>
    <mergeCell ref="AM20:AQ20"/>
    <mergeCell ref="B21:R21"/>
    <mergeCell ref="S21:W21"/>
    <mergeCell ref="X21:AB21"/>
    <mergeCell ref="AC21:AG21"/>
    <mergeCell ref="AH21:AL21"/>
    <mergeCell ref="AM21:AQ21"/>
    <mergeCell ref="B17:R17"/>
    <mergeCell ref="S17:W17"/>
    <mergeCell ref="X17:AB17"/>
    <mergeCell ref="AC17:AG17"/>
    <mergeCell ref="AH17:AL17"/>
    <mergeCell ref="AM17:AQ17"/>
    <mergeCell ref="B16:R16"/>
    <mergeCell ref="S16:W16"/>
    <mergeCell ref="X16:AB16"/>
    <mergeCell ref="X19:AB19"/>
    <mergeCell ref="AC19:AG19"/>
    <mergeCell ref="AH19:AL19"/>
    <mergeCell ref="AM19:AQ19"/>
    <mergeCell ref="AR19:AV19"/>
    <mergeCell ref="AC16:AG16"/>
    <mergeCell ref="AH16:AL16"/>
    <mergeCell ref="AM16:AQ16"/>
    <mergeCell ref="AR16:AV16"/>
    <mergeCell ref="X61:AC61"/>
    <mergeCell ref="B9:R9"/>
    <mergeCell ref="S9:W9"/>
    <mergeCell ref="X9:AB9"/>
    <mergeCell ref="AC9:AG9"/>
    <mergeCell ref="AH9:AL9"/>
    <mergeCell ref="AM9:AQ9"/>
    <mergeCell ref="AR9:AV9"/>
    <mergeCell ref="B10:R10"/>
    <mergeCell ref="S10:W10"/>
    <mergeCell ref="X10:AB10"/>
    <mergeCell ref="AC10:AG10"/>
    <mergeCell ref="AH10:AL10"/>
    <mergeCell ref="AM10:AQ10"/>
    <mergeCell ref="AR10:AV10"/>
    <mergeCell ref="B11:R11"/>
    <mergeCell ref="S11:W11"/>
    <mergeCell ref="X11:AB11"/>
    <mergeCell ref="AC11:AG11"/>
    <mergeCell ref="AH11:AL11"/>
    <mergeCell ref="AM11:AQ11"/>
    <mergeCell ref="AR11:AV11"/>
    <mergeCell ref="B19:R19"/>
    <mergeCell ref="S19:W19"/>
    <mergeCell ref="C67:G67"/>
    <mergeCell ref="C54:G54"/>
    <mergeCell ref="C53:G53"/>
    <mergeCell ref="C64:G64"/>
    <mergeCell ref="C63:G63"/>
    <mergeCell ref="C62:G62"/>
    <mergeCell ref="R60:W60"/>
    <mergeCell ref="X62:AC62"/>
    <mergeCell ref="X63:AC63"/>
    <mergeCell ref="X64:AC64"/>
    <mergeCell ref="X57:AC57"/>
    <mergeCell ref="X58:AC58"/>
    <mergeCell ref="X59:AC59"/>
    <mergeCell ref="X60:AC60"/>
    <mergeCell ref="H64:Q64"/>
    <mergeCell ref="H59:Q59"/>
    <mergeCell ref="H60:Q60"/>
    <mergeCell ref="X55:AC55"/>
    <mergeCell ref="X56:AC56"/>
    <mergeCell ref="C61:G61"/>
    <mergeCell ref="C60:G60"/>
    <mergeCell ref="C59:G59"/>
    <mergeCell ref="C58:G58"/>
    <mergeCell ref="C57:G57"/>
    <mergeCell ref="X53:AC53"/>
    <mergeCell ref="X54:AC54"/>
    <mergeCell ref="R73:W73"/>
    <mergeCell ref="X73:AC73"/>
    <mergeCell ref="R74:W74"/>
    <mergeCell ref="X74:AC74"/>
    <mergeCell ref="C66:W66"/>
    <mergeCell ref="L72:Q72"/>
    <mergeCell ref="R64:W64"/>
    <mergeCell ref="H62:Q62"/>
    <mergeCell ref="H63:Q63"/>
    <mergeCell ref="R62:W62"/>
    <mergeCell ref="R63:W63"/>
    <mergeCell ref="H67:Q67"/>
    <mergeCell ref="R67:W67"/>
    <mergeCell ref="X67:AC67"/>
    <mergeCell ref="C68:G68"/>
    <mergeCell ref="H68:Q68"/>
    <mergeCell ref="R68:W68"/>
    <mergeCell ref="X68:AC68"/>
    <mergeCell ref="C69:G69"/>
    <mergeCell ref="H69:Q69"/>
    <mergeCell ref="R69:W69"/>
    <mergeCell ref="X69:AC69"/>
    <mergeCell ref="X50:AC50"/>
    <mergeCell ref="S25:W25"/>
    <mergeCell ref="X25:AB25"/>
    <mergeCell ref="R51:W51"/>
    <mergeCell ref="R55:W55"/>
    <mergeCell ref="R56:W56"/>
    <mergeCell ref="R57:W57"/>
    <mergeCell ref="R58:W58"/>
    <mergeCell ref="H51:Q51"/>
    <mergeCell ref="H57:Q57"/>
    <mergeCell ref="H58:Q58"/>
    <mergeCell ref="R52:W52"/>
    <mergeCell ref="R54:W54"/>
    <mergeCell ref="R53:W53"/>
    <mergeCell ref="B47:P47"/>
    <mergeCell ref="Q47:AV47"/>
    <mergeCell ref="AK41:AQ41"/>
    <mergeCell ref="AR25:AV25"/>
    <mergeCell ref="AR30:AV30"/>
    <mergeCell ref="AR27:AV27"/>
    <mergeCell ref="B27:AC28"/>
    <mergeCell ref="C51:G51"/>
    <mergeCell ref="X51:AC51"/>
    <mergeCell ref="X52:AC52"/>
    <mergeCell ref="B32:P32"/>
    <mergeCell ref="Q32:W32"/>
    <mergeCell ref="AC26:AG26"/>
    <mergeCell ref="AI4:AQ4"/>
    <mergeCell ref="AR4:AV4"/>
    <mergeCell ref="AI5:AQ5"/>
    <mergeCell ref="AR5:AV5"/>
    <mergeCell ref="B7:AV7"/>
    <mergeCell ref="C50:G50"/>
    <mergeCell ref="H50:Q50"/>
    <mergeCell ref="R50:W50"/>
    <mergeCell ref="B34:P34"/>
    <mergeCell ref="B43:P43"/>
    <mergeCell ref="Q43:W43"/>
    <mergeCell ref="Q42:W42"/>
    <mergeCell ref="B37:P37"/>
    <mergeCell ref="B44:P44"/>
    <mergeCell ref="Q44:W44"/>
    <mergeCell ref="B41:P41"/>
    <mergeCell ref="Q41:W41"/>
    <mergeCell ref="B42:P42"/>
    <mergeCell ref="B39:P39"/>
    <mergeCell ref="Q39:W39"/>
    <mergeCell ref="B40:P40"/>
    <mergeCell ref="AH24:AL24"/>
    <mergeCell ref="AM24:AQ24"/>
    <mergeCell ref="AR26:AV26"/>
    <mergeCell ref="AM26:AQ26"/>
    <mergeCell ref="AH26:AL26"/>
    <mergeCell ref="AH30:AL30"/>
    <mergeCell ref="AM30:AQ30"/>
    <mergeCell ref="Q40:W40"/>
    <mergeCell ref="B35:P35"/>
    <mergeCell ref="Q35:W35"/>
    <mergeCell ref="B36:P36"/>
    <mergeCell ref="Q36:W36"/>
    <mergeCell ref="B38:P38"/>
    <mergeCell ref="Q38:W38"/>
    <mergeCell ref="Q37:W37"/>
    <mergeCell ref="AK39:AQ39"/>
    <mergeCell ref="AK40:AQ40"/>
    <mergeCell ref="Q34:W34"/>
    <mergeCell ref="B30:P30"/>
    <mergeCell ref="Q30:W30"/>
    <mergeCell ref="B31:P31"/>
    <mergeCell ref="Q31:W31"/>
    <mergeCell ref="B33:P33"/>
    <mergeCell ref="Q33:W33"/>
    <mergeCell ref="Y2:AU2"/>
    <mergeCell ref="AD3:AU3"/>
    <mergeCell ref="B29:X29"/>
    <mergeCell ref="B4:AF5"/>
    <mergeCell ref="S8:W8"/>
    <mergeCell ref="X8:AB8"/>
    <mergeCell ref="AC8:AG8"/>
    <mergeCell ref="AH8:AL8"/>
    <mergeCell ref="AM8:AQ8"/>
    <mergeCell ref="AR8:AV8"/>
    <mergeCell ref="B8:R8"/>
    <mergeCell ref="AH29:AL29"/>
    <mergeCell ref="AM29:AQ29"/>
    <mergeCell ref="AR29:AV29"/>
    <mergeCell ref="AR24:AV24"/>
    <mergeCell ref="AN27:AQ27"/>
    <mergeCell ref="B25:R25"/>
    <mergeCell ref="AC25:AG25"/>
    <mergeCell ref="AH25:AL25"/>
    <mergeCell ref="AM25:AQ25"/>
    <mergeCell ref="B24:R24"/>
    <mergeCell ref="S24:W24"/>
    <mergeCell ref="X24:AB24"/>
    <mergeCell ref="AC24:AG24"/>
    <mergeCell ref="H56:Q56"/>
    <mergeCell ref="H55:Q55"/>
    <mergeCell ref="H54:Q54"/>
    <mergeCell ref="H53:Q53"/>
    <mergeCell ref="H52:Q52"/>
    <mergeCell ref="H61:Q61"/>
    <mergeCell ref="C52:G52"/>
    <mergeCell ref="R59:W59"/>
    <mergeCell ref="R61:W61"/>
    <mergeCell ref="C56:G56"/>
    <mergeCell ref="C55:G55"/>
    <mergeCell ref="AK42:AQ42"/>
    <mergeCell ref="AK43:AQ43"/>
    <mergeCell ref="AK44:AQ44"/>
    <mergeCell ref="AH44:AJ44"/>
    <mergeCell ref="AK32:AQ32"/>
    <mergeCell ref="AK33:AQ33"/>
    <mergeCell ref="AK34:AQ34"/>
    <mergeCell ref="AK35:AQ35"/>
    <mergeCell ref="AK36:AQ36"/>
    <mergeCell ref="AK37:AQ37"/>
    <mergeCell ref="AK38:AQ38"/>
    <mergeCell ref="AH35:AJ35"/>
    <mergeCell ref="AH36:AJ36"/>
    <mergeCell ref="AH37:AJ37"/>
    <mergeCell ref="AH38:AJ38"/>
    <mergeCell ref="AH39:AJ39"/>
    <mergeCell ref="AH40:AJ40"/>
    <mergeCell ref="AH41:AJ41"/>
    <mergeCell ref="AH42:AJ42"/>
    <mergeCell ref="AH43:AJ43"/>
    <mergeCell ref="AH32:AJ32"/>
    <mergeCell ref="AH33:AJ33"/>
    <mergeCell ref="AH34:AJ34"/>
  </mergeCells>
  <conditionalFormatting sqref="AK45:AQ45">
    <cfRule type="cellIs" dxfId="11" priority="1" operator="lessThan">
      <formula>$AM$30</formula>
    </cfRule>
    <cfRule type="cellIs" dxfId="10" priority="2" operator="greaterThan">
      <formula>$AM$30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</sheetPr>
  <dimension ref="A1:AS41"/>
  <sheetViews>
    <sheetView zoomScaleNormal="100" workbookViewId="0">
      <selection activeCell="O41" sqref="O41"/>
    </sheetView>
  </sheetViews>
  <sheetFormatPr baseColWidth="10" defaultRowHeight="15" x14ac:dyDescent="0.25"/>
  <cols>
    <col min="1" max="1" width="2.85546875" style="2" customWidth="1"/>
    <col min="2" max="11" width="2.7109375" customWidth="1"/>
    <col min="12" max="12" width="6.140625" customWidth="1"/>
    <col min="13" max="14" width="2.7109375" customWidth="1"/>
    <col min="15" max="15" width="4.7109375" customWidth="1"/>
    <col min="16" max="16" width="2.85546875" customWidth="1"/>
    <col min="17" max="17" width="4.140625" customWidth="1"/>
    <col min="18" max="18" width="3.85546875" customWidth="1"/>
    <col min="19" max="19" width="3" customWidth="1"/>
    <col min="20" max="20" width="2.7109375" customWidth="1"/>
    <col min="21" max="21" width="5.28515625" customWidth="1"/>
    <col min="22" max="23" width="2.7109375" customWidth="1"/>
    <col min="24" max="24" width="4.42578125" customWidth="1"/>
    <col min="25" max="26" width="2.7109375" customWidth="1"/>
    <col min="27" max="27" width="4.28515625" customWidth="1"/>
    <col min="28" max="29" width="2.7109375" customWidth="1"/>
    <col min="30" max="30" width="4.85546875" customWidth="1"/>
    <col min="31" max="32" width="2.7109375" customWidth="1"/>
    <col min="33" max="33" width="4.7109375" customWidth="1"/>
    <col min="34" max="35" width="2.7109375" customWidth="1"/>
    <col min="36" max="36" width="5.140625" customWidth="1"/>
    <col min="37" max="38" width="2.7109375" customWidth="1"/>
    <col min="39" max="39" width="4.7109375" customWidth="1"/>
    <col min="40" max="41" width="2.7109375" customWidth="1"/>
    <col min="42" max="42" width="5.28515625" customWidth="1"/>
    <col min="43" max="44" width="2.7109375" customWidth="1"/>
    <col min="45" max="45" width="5.140625" customWidth="1"/>
    <col min="46" max="99" width="2.7109375" customWidth="1"/>
  </cols>
  <sheetData>
    <row r="1" spans="2:45" ht="14.1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407" t="s">
        <v>510</v>
      </c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</row>
    <row r="2" spans="2:45" ht="29.25" customHeight="1" thickBot="1" x14ac:dyDescent="0.3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63"/>
      <c r="Y2" s="63"/>
      <c r="Z2" s="63"/>
      <c r="AA2" s="63"/>
      <c r="AB2" s="407" t="s">
        <v>513</v>
      </c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</row>
    <row r="3" spans="2:45" ht="14.1" customHeight="1" thickBot="1" x14ac:dyDescent="0.3">
      <c r="B3" s="408" t="s">
        <v>521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1"/>
      <c r="AF3" s="409" t="s">
        <v>0</v>
      </c>
      <c r="AG3" s="410"/>
      <c r="AH3" s="410"/>
      <c r="AI3" s="410"/>
      <c r="AJ3" s="410"/>
      <c r="AK3" s="410"/>
      <c r="AL3" s="410"/>
      <c r="AM3" s="410"/>
      <c r="AN3" s="410"/>
      <c r="AO3" s="411">
        <f>Solicitud!AD4</f>
        <v>0</v>
      </c>
      <c r="AP3" s="411"/>
      <c r="AQ3" s="411"/>
      <c r="AR3" s="411"/>
      <c r="AS3" s="412"/>
    </row>
    <row r="4" spans="2:45" ht="14.1" customHeight="1" thickBot="1" x14ac:dyDescent="0.3"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1"/>
      <c r="AF4" s="409" t="s">
        <v>1</v>
      </c>
      <c r="AG4" s="410"/>
      <c r="AH4" s="410"/>
      <c r="AI4" s="410"/>
      <c r="AJ4" s="410"/>
      <c r="AK4" s="410"/>
      <c r="AL4" s="410"/>
      <c r="AM4" s="410"/>
      <c r="AN4" s="413"/>
      <c r="AO4" s="414">
        <f>Solicitud!AD5</f>
        <v>0</v>
      </c>
      <c r="AP4" s="415"/>
      <c r="AQ4" s="415"/>
      <c r="AR4" s="415"/>
      <c r="AS4" s="416"/>
    </row>
    <row r="5" spans="2:45" ht="14.1" customHeight="1" thickBot="1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2:45" ht="14.1" customHeight="1" x14ac:dyDescent="0.25">
      <c r="B6" s="401" t="s">
        <v>367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3"/>
    </row>
    <row r="7" spans="2:45" ht="14.1" customHeight="1" x14ac:dyDescent="0.25">
      <c r="B7" s="398" t="s">
        <v>31</v>
      </c>
      <c r="C7" s="399"/>
      <c r="D7" s="399"/>
      <c r="E7" s="399"/>
      <c r="F7" s="399"/>
      <c r="G7" s="399"/>
      <c r="H7" s="399"/>
      <c r="I7" s="399"/>
      <c r="J7" s="404" t="str">
        <f>Solicitud!B9</f>
        <v xml:space="preserve">TREJO </v>
      </c>
      <c r="K7" s="405"/>
      <c r="L7" s="405"/>
      <c r="M7" s="405"/>
      <c r="N7" s="405"/>
      <c r="O7" s="406"/>
      <c r="P7" s="404" t="str">
        <f>Solicitud!G9</f>
        <v xml:space="preserve">LOPEZ </v>
      </c>
      <c r="Q7" s="405"/>
      <c r="R7" s="405"/>
      <c r="S7" s="405"/>
      <c r="T7" s="405"/>
      <c r="U7" s="406"/>
      <c r="V7" s="404" t="str">
        <f>Solicitud!L9</f>
        <v>KARLA GUADALUPE</v>
      </c>
      <c r="W7" s="405"/>
      <c r="X7" s="405"/>
      <c r="Y7" s="405"/>
      <c r="Z7" s="405"/>
      <c r="AA7" s="406"/>
      <c r="AB7" s="398" t="s">
        <v>32</v>
      </c>
      <c r="AC7" s="399"/>
      <c r="AD7" s="399"/>
      <c r="AE7" s="399"/>
      <c r="AF7" s="399"/>
      <c r="AG7" s="399"/>
      <c r="AH7" s="417" t="e">
        <f>#REF!</f>
        <v>#REF!</v>
      </c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9"/>
    </row>
    <row r="8" spans="2:45" ht="14.1" customHeight="1" x14ac:dyDescent="0.25">
      <c r="B8" s="398" t="s">
        <v>368</v>
      </c>
      <c r="C8" s="399"/>
      <c r="D8" s="399"/>
      <c r="E8" s="399"/>
      <c r="F8" s="399"/>
      <c r="G8" s="399"/>
      <c r="H8" s="399"/>
      <c r="I8" s="400"/>
      <c r="J8" s="404">
        <f>Solicitud!P40</f>
        <v>0</v>
      </c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6"/>
      <c r="X8" s="398" t="s">
        <v>369</v>
      </c>
      <c r="Y8" s="399"/>
      <c r="Z8" s="399"/>
      <c r="AA8" s="399"/>
      <c r="AB8" s="400"/>
      <c r="AC8" s="404">
        <f>Ventas!B83</f>
        <v>0</v>
      </c>
      <c r="AD8" s="405"/>
      <c r="AE8" s="405"/>
      <c r="AF8" s="405"/>
      <c r="AG8" s="405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2"/>
    </row>
    <row r="9" spans="2:45" ht="14.1" customHeight="1" x14ac:dyDescent="0.25">
      <c r="B9" s="398" t="s">
        <v>370</v>
      </c>
      <c r="C9" s="399"/>
      <c r="D9" s="399"/>
      <c r="E9" s="399"/>
      <c r="F9" s="399"/>
      <c r="G9" s="399"/>
      <c r="H9" s="399"/>
      <c r="I9" s="400"/>
      <c r="J9" s="404">
        <f>Ventas!B83</f>
        <v>0</v>
      </c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6"/>
    </row>
    <row r="10" spans="2:45" ht="14.1" customHeight="1" x14ac:dyDescent="0.25">
      <c r="B10" s="423" t="s">
        <v>33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5"/>
    </row>
    <row r="11" spans="2:45" ht="14.1" customHeight="1" thickBot="1" x14ac:dyDescent="0.3">
      <c r="B11" s="420" t="s">
        <v>33</v>
      </c>
      <c r="C11" s="420"/>
      <c r="D11" s="420"/>
      <c r="E11" s="420"/>
      <c r="F11" s="420"/>
      <c r="G11" s="420"/>
      <c r="H11" s="420"/>
      <c r="I11" s="420"/>
      <c r="J11" s="420" t="s">
        <v>34</v>
      </c>
      <c r="K11" s="420"/>
      <c r="L11" s="420"/>
      <c r="M11" s="420" t="s">
        <v>35</v>
      </c>
      <c r="N11" s="420"/>
      <c r="O11" s="420"/>
      <c r="P11" s="420" t="s">
        <v>36</v>
      </c>
      <c r="Q11" s="420"/>
      <c r="R11" s="420"/>
      <c r="S11" s="420" t="s">
        <v>37</v>
      </c>
      <c r="T11" s="420"/>
      <c r="U11" s="420"/>
      <c r="V11" s="420" t="s">
        <v>38</v>
      </c>
      <c r="W11" s="420"/>
      <c r="X11" s="420"/>
      <c r="Y11" s="420" t="s">
        <v>39</v>
      </c>
      <c r="Z11" s="420"/>
      <c r="AA11" s="420"/>
      <c r="AB11" s="420" t="s">
        <v>40</v>
      </c>
      <c r="AC11" s="420"/>
      <c r="AD11" s="420"/>
      <c r="AE11" s="420" t="s">
        <v>41</v>
      </c>
      <c r="AF11" s="420"/>
      <c r="AG11" s="420"/>
      <c r="AH11" s="420" t="s">
        <v>42</v>
      </c>
      <c r="AI11" s="420"/>
      <c r="AJ11" s="420"/>
      <c r="AK11" s="420" t="s">
        <v>43</v>
      </c>
      <c r="AL11" s="420"/>
      <c r="AM11" s="420"/>
      <c r="AN11" s="420" t="s">
        <v>44</v>
      </c>
      <c r="AO11" s="420"/>
      <c r="AP11" s="420"/>
      <c r="AQ11" s="420" t="s">
        <v>45</v>
      </c>
      <c r="AR11" s="420"/>
      <c r="AS11" s="420"/>
    </row>
    <row r="12" spans="2:45" ht="14.1" customHeight="1" thickBot="1" x14ac:dyDescent="0.3">
      <c r="B12" s="426" t="s">
        <v>46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8"/>
    </row>
    <row r="13" spans="2:45" ht="14.1" customHeight="1" x14ac:dyDescent="0.25">
      <c r="B13" s="434" t="s">
        <v>47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2"/>
      <c r="M13" s="433">
        <f>J23</f>
        <v>10450</v>
      </c>
      <c r="N13" s="433"/>
      <c r="O13" s="433"/>
      <c r="P13" s="433">
        <f>M23</f>
        <v>10450.53125</v>
      </c>
      <c r="Q13" s="433"/>
      <c r="R13" s="433"/>
      <c r="S13" s="433">
        <f>P23</f>
        <v>20901.59375</v>
      </c>
      <c r="T13" s="433"/>
      <c r="U13" s="433"/>
      <c r="V13" s="433">
        <f>S23</f>
        <v>31353.1875</v>
      </c>
      <c r="W13" s="433"/>
      <c r="X13" s="433"/>
      <c r="Y13" s="433">
        <f>V23</f>
        <v>41805.3125</v>
      </c>
      <c r="Z13" s="433"/>
      <c r="AA13" s="433"/>
      <c r="AB13" s="433">
        <f>Y23</f>
        <v>52257.96875</v>
      </c>
      <c r="AC13" s="433"/>
      <c r="AD13" s="433"/>
      <c r="AE13" s="433">
        <f>AB23</f>
        <v>62711.15625</v>
      </c>
      <c r="AF13" s="433"/>
      <c r="AG13" s="433"/>
      <c r="AH13" s="433">
        <f>AE23</f>
        <v>73164.875</v>
      </c>
      <c r="AI13" s="433"/>
      <c r="AJ13" s="433"/>
      <c r="AK13" s="433">
        <f>AH23</f>
        <v>83619.125</v>
      </c>
      <c r="AL13" s="433"/>
      <c r="AM13" s="433"/>
      <c r="AN13" s="433">
        <f>AK23</f>
        <v>94073.90625</v>
      </c>
      <c r="AO13" s="433"/>
      <c r="AP13" s="433"/>
      <c r="AQ13" s="433">
        <f>AN23</f>
        <v>104529.21875</v>
      </c>
      <c r="AR13" s="433"/>
      <c r="AS13" s="433"/>
    </row>
    <row r="14" spans="2:45" ht="14.1" customHeight="1" x14ac:dyDescent="0.25">
      <c r="B14" s="430" t="s">
        <v>27</v>
      </c>
      <c r="C14" s="430"/>
      <c r="D14" s="430"/>
      <c r="E14" s="430"/>
      <c r="F14" s="430"/>
      <c r="G14" s="430"/>
      <c r="H14" s="430"/>
      <c r="I14" s="430"/>
      <c r="J14" s="397">
        <f>Ventas!AK33</f>
        <v>32000</v>
      </c>
      <c r="K14" s="397"/>
      <c r="L14" s="397"/>
      <c r="M14" s="397">
        <f>Ventas!AK34</f>
        <v>32001</v>
      </c>
      <c r="N14" s="397"/>
      <c r="O14" s="397"/>
      <c r="P14" s="397">
        <f>Ventas!AK35</f>
        <v>32002</v>
      </c>
      <c r="Q14" s="397"/>
      <c r="R14" s="397"/>
      <c r="S14" s="397">
        <f>Ventas!AK36</f>
        <v>32003</v>
      </c>
      <c r="T14" s="397"/>
      <c r="U14" s="397"/>
      <c r="V14" s="397">
        <f>Ventas!AK37</f>
        <v>32004</v>
      </c>
      <c r="W14" s="397"/>
      <c r="X14" s="397"/>
      <c r="Y14" s="397">
        <f>Ventas!AK38</f>
        <v>32005</v>
      </c>
      <c r="Z14" s="397"/>
      <c r="AA14" s="397"/>
      <c r="AB14" s="397">
        <f>Ventas!AK39</f>
        <v>32006</v>
      </c>
      <c r="AC14" s="397"/>
      <c r="AD14" s="397"/>
      <c r="AE14" s="397">
        <f>Ventas!AK40</f>
        <v>32007</v>
      </c>
      <c r="AF14" s="397"/>
      <c r="AG14" s="397"/>
      <c r="AH14" s="397">
        <f>Ventas!AK41</f>
        <v>32008</v>
      </c>
      <c r="AI14" s="397"/>
      <c r="AJ14" s="397"/>
      <c r="AK14" s="397">
        <f>Ventas!AK42</f>
        <v>32009</v>
      </c>
      <c r="AL14" s="397"/>
      <c r="AM14" s="397"/>
      <c r="AN14" s="397">
        <f>Ventas!AK43</f>
        <v>32010</v>
      </c>
      <c r="AO14" s="397"/>
      <c r="AP14" s="397"/>
      <c r="AQ14" s="397">
        <f>Ventas!AK44</f>
        <v>32011</v>
      </c>
      <c r="AR14" s="397"/>
      <c r="AS14" s="397"/>
    </row>
    <row r="15" spans="2:45" ht="16.5" customHeight="1" x14ac:dyDescent="0.25">
      <c r="B15" s="430" t="s">
        <v>48</v>
      </c>
      <c r="C15" s="430"/>
      <c r="D15" s="430"/>
      <c r="E15" s="430"/>
      <c r="F15" s="430"/>
      <c r="G15" s="430"/>
      <c r="H15" s="430"/>
      <c r="I15" s="430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</row>
    <row r="16" spans="2:45" ht="14.1" customHeight="1" x14ac:dyDescent="0.25">
      <c r="B16" s="430" t="s">
        <v>28</v>
      </c>
      <c r="C16" s="430"/>
      <c r="D16" s="430"/>
      <c r="E16" s="430"/>
      <c r="F16" s="430"/>
      <c r="G16" s="430"/>
      <c r="H16" s="430"/>
      <c r="I16" s="430"/>
      <c r="J16" s="397">
        <f>SUM(J14:L15)</f>
        <v>32000</v>
      </c>
      <c r="K16" s="397"/>
      <c r="L16" s="397"/>
      <c r="M16" s="397">
        <f>SUM(M14:O15)</f>
        <v>32001</v>
      </c>
      <c r="N16" s="397"/>
      <c r="O16" s="397"/>
      <c r="P16" s="397">
        <f>SUM(P13:R15)</f>
        <v>42452.53125</v>
      </c>
      <c r="Q16" s="397"/>
      <c r="R16" s="397"/>
      <c r="S16" s="397">
        <f>SUM(S13:U15)</f>
        <v>52904.59375</v>
      </c>
      <c r="T16" s="397"/>
      <c r="U16" s="397"/>
      <c r="V16" s="397">
        <f>SUM(V13:X15)</f>
        <v>63357.1875</v>
      </c>
      <c r="W16" s="397"/>
      <c r="X16" s="397"/>
      <c r="Y16" s="397">
        <f>SUM(Y13:AA15)</f>
        <v>73810.3125</v>
      </c>
      <c r="Z16" s="397"/>
      <c r="AA16" s="397"/>
      <c r="AB16" s="397">
        <f>SUM(AB13:AD15)</f>
        <v>84263.96875</v>
      </c>
      <c r="AC16" s="397"/>
      <c r="AD16" s="397"/>
      <c r="AE16" s="397">
        <f>SUM(AE13:AG15)</f>
        <v>94718.15625</v>
      </c>
      <c r="AF16" s="397"/>
      <c r="AG16" s="397"/>
      <c r="AH16" s="397">
        <f>SUM(AH13:AJ15)</f>
        <v>105172.875</v>
      </c>
      <c r="AI16" s="397"/>
      <c r="AJ16" s="397"/>
      <c r="AK16" s="397">
        <f>SUM(AK13:AM15)</f>
        <v>115628.125</v>
      </c>
      <c r="AL16" s="397"/>
      <c r="AM16" s="397"/>
      <c r="AN16" s="397">
        <f>SUM(AN13:AP15)</f>
        <v>126083.90625</v>
      </c>
      <c r="AO16" s="397"/>
      <c r="AP16" s="397"/>
      <c r="AQ16" s="397">
        <f>SUM(AQ13:AS15)</f>
        <v>136540.21875</v>
      </c>
      <c r="AR16" s="397"/>
      <c r="AS16" s="397"/>
    </row>
    <row r="17" spans="2:45" ht="14.1" customHeight="1" x14ac:dyDescent="0.25">
      <c r="B17" s="431"/>
      <c r="C17" s="431"/>
      <c r="D17" s="431"/>
      <c r="E17" s="431"/>
      <c r="F17" s="431"/>
      <c r="G17" s="431"/>
      <c r="H17" s="431"/>
      <c r="I17" s="431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</row>
    <row r="18" spans="2:45" ht="14.1" customHeight="1" x14ac:dyDescent="0.25">
      <c r="B18" s="430" t="s">
        <v>161</v>
      </c>
      <c r="C18" s="430"/>
      <c r="D18" s="430"/>
      <c r="E18" s="430"/>
      <c r="F18" s="430"/>
      <c r="G18" s="430"/>
      <c r="H18" s="430"/>
      <c r="I18" s="430"/>
      <c r="J18" s="436">
        <f>Ventas!AK33*Ventas!AR30</f>
        <v>15000</v>
      </c>
      <c r="K18" s="436"/>
      <c r="L18" s="436"/>
      <c r="M18" s="436">
        <f>Ventas!AK34*Ventas!AR30</f>
        <v>15000.46875</v>
      </c>
      <c r="N18" s="436"/>
      <c r="O18" s="436"/>
      <c r="P18" s="436">
        <f>Ventas!AK35*Ventas!AR30</f>
        <v>15000.9375</v>
      </c>
      <c r="Q18" s="436"/>
      <c r="R18" s="436"/>
      <c r="S18" s="436">
        <f>Ventas!AK36*Ventas!AR30</f>
        <v>15001.40625</v>
      </c>
      <c r="T18" s="436"/>
      <c r="U18" s="436"/>
      <c r="V18" s="436">
        <f>Ventas!AK37*Ventas!AR30</f>
        <v>15001.875</v>
      </c>
      <c r="W18" s="436"/>
      <c r="X18" s="436"/>
      <c r="Y18" s="436">
        <f>Ventas!AK38*Ventas!AR30</f>
        <v>15002.34375</v>
      </c>
      <c r="Z18" s="436"/>
      <c r="AA18" s="436"/>
      <c r="AB18" s="436">
        <f>Ventas!AK39*Ventas!AR30</f>
        <v>15002.8125</v>
      </c>
      <c r="AC18" s="436"/>
      <c r="AD18" s="436"/>
      <c r="AE18" s="436">
        <f>Ventas!AK40*Ventas!AR30</f>
        <v>15003.28125</v>
      </c>
      <c r="AF18" s="436"/>
      <c r="AG18" s="436"/>
      <c r="AH18" s="436">
        <f>Ventas!AK41*Ventas!AR30</f>
        <v>15003.75</v>
      </c>
      <c r="AI18" s="436"/>
      <c r="AJ18" s="436"/>
      <c r="AK18" s="436">
        <f>Ventas!AK42*Ventas!AR30</f>
        <v>15004.21875</v>
      </c>
      <c r="AL18" s="436"/>
      <c r="AM18" s="436"/>
      <c r="AN18" s="436">
        <f>Ventas!AK43*Ventas!AR30</f>
        <v>15004.6875</v>
      </c>
      <c r="AO18" s="436"/>
      <c r="AP18" s="436"/>
      <c r="AQ18" s="436">
        <f>Ventas!AK44*Ventas!AR30</f>
        <v>15005.15625</v>
      </c>
      <c r="AR18" s="436"/>
      <c r="AS18" s="436"/>
    </row>
    <row r="19" spans="2:45" s="2" customFormat="1" ht="14.1" customHeight="1" x14ac:dyDescent="0.25">
      <c r="B19" s="398" t="s">
        <v>137</v>
      </c>
      <c r="C19" s="399"/>
      <c r="D19" s="399"/>
      <c r="E19" s="399"/>
      <c r="F19" s="399"/>
      <c r="G19" s="399"/>
      <c r="H19" s="399"/>
      <c r="I19" s="400"/>
      <c r="J19" s="397">
        <f>Ventas!Q44</f>
        <v>6550</v>
      </c>
      <c r="K19" s="397"/>
      <c r="L19" s="397"/>
      <c r="M19" s="397">
        <f>J19</f>
        <v>6550</v>
      </c>
      <c r="N19" s="397"/>
      <c r="O19" s="397"/>
      <c r="P19" s="397">
        <f>J19</f>
        <v>6550</v>
      </c>
      <c r="Q19" s="397"/>
      <c r="R19" s="397"/>
      <c r="S19" s="397">
        <f>J19</f>
        <v>6550</v>
      </c>
      <c r="T19" s="397"/>
      <c r="U19" s="397"/>
      <c r="V19" s="397">
        <f>J19</f>
        <v>6550</v>
      </c>
      <c r="W19" s="397"/>
      <c r="X19" s="397"/>
      <c r="Y19" s="397">
        <f>J19</f>
        <v>6550</v>
      </c>
      <c r="Z19" s="397"/>
      <c r="AA19" s="397"/>
      <c r="AB19" s="397">
        <f>J19</f>
        <v>6550</v>
      </c>
      <c r="AC19" s="397"/>
      <c r="AD19" s="397"/>
      <c r="AE19" s="397">
        <f>J19</f>
        <v>6550</v>
      </c>
      <c r="AF19" s="397"/>
      <c r="AG19" s="397"/>
      <c r="AH19" s="397">
        <f>J19</f>
        <v>6550</v>
      </c>
      <c r="AI19" s="397"/>
      <c r="AJ19" s="397"/>
      <c r="AK19" s="397">
        <f>J19</f>
        <v>6550</v>
      </c>
      <c r="AL19" s="397"/>
      <c r="AM19" s="397"/>
      <c r="AN19" s="397">
        <f>J19</f>
        <v>6550</v>
      </c>
      <c r="AO19" s="397"/>
      <c r="AP19" s="397"/>
      <c r="AQ19" s="397">
        <f>J19</f>
        <v>6550</v>
      </c>
      <c r="AR19" s="397"/>
      <c r="AS19" s="397"/>
    </row>
    <row r="20" spans="2:45" ht="14.1" customHeight="1" x14ac:dyDescent="0.25">
      <c r="B20" s="430" t="s">
        <v>29</v>
      </c>
      <c r="C20" s="430"/>
      <c r="D20" s="430"/>
      <c r="E20" s="430"/>
      <c r="F20" s="430"/>
      <c r="G20" s="430"/>
      <c r="H20" s="430"/>
      <c r="I20" s="430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</row>
    <row r="21" spans="2:45" ht="14.1" customHeight="1" x14ac:dyDescent="0.25">
      <c r="B21" s="430" t="s">
        <v>30</v>
      </c>
      <c r="C21" s="430"/>
      <c r="D21" s="430"/>
      <c r="E21" s="430"/>
      <c r="F21" s="430"/>
      <c r="G21" s="430"/>
      <c r="H21" s="430"/>
      <c r="I21" s="430"/>
      <c r="J21" s="397">
        <f>SUM(J18:L20)</f>
        <v>21550</v>
      </c>
      <c r="K21" s="397"/>
      <c r="L21" s="397"/>
      <c r="M21" s="397">
        <f>SUM(M18:O20)</f>
        <v>21550.46875</v>
      </c>
      <c r="N21" s="397"/>
      <c r="O21" s="397"/>
      <c r="P21" s="397">
        <f>SUM(P18:R20)</f>
        <v>21550.9375</v>
      </c>
      <c r="Q21" s="397"/>
      <c r="R21" s="397"/>
      <c r="S21" s="397">
        <f>SUM(S18:U20)</f>
        <v>21551.40625</v>
      </c>
      <c r="T21" s="397"/>
      <c r="U21" s="397"/>
      <c r="V21" s="397">
        <f>SUM(V18:X20)</f>
        <v>21551.875</v>
      </c>
      <c r="W21" s="397"/>
      <c r="X21" s="397"/>
      <c r="Y21" s="397">
        <f>SUM(Y18:AA20)</f>
        <v>21552.34375</v>
      </c>
      <c r="Z21" s="397"/>
      <c r="AA21" s="397"/>
      <c r="AB21" s="397">
        <f>SUM(AB18:AD20)</f>
        <v>21552.8125</v>
      </c>
      <c r="AC21" s="397"/>
      <c r="AD21" s="397"/>
      <c r="AE21" s="397">
        <f>SUM(AE18:AG20)</f>
        <v>21553.28125</v>
      </c>
      <c r="AF21" s="397"/>
      <c r="AG21" s="397"/>
      <c r="AH21" s="397">
        <f>SUM(AH18:AJ20)</f>
        <v>21553.75</v>
      </c>
      <c r="AI21" s="397"/>
      <c r="AJ21" s="397"/>
      <c r="AK21" s="397">
        <f>SUM(AK18:AM20)</f>
        <v>21554.21875</v>
      </c>
      <c r="AL21" s="397"/>
      <c r="AM21" s="397"/>
      <c r="AN21" s="397">
        <f>SUM(AN18:AP20)</f>
        <v>21554.6875</v>
      </c>
      <c r="AO21" s="397"/>
      <c r="AP21" s="397"/>
      <c r="AQ21" s="397">
        <f>SUM(AQ18:AS20)</f>
        <v>21555.15625</v>
      </c>
      <c r="AR21" s="397"/>
      <c r="AS21" s="397"/>
    </row>
    <row r="22" spans="2:45" ht="14.1" customHeight="1" x14ac:dyDescent="0.25">
      <c r="B22" s="430"/>
      <c r="C22" s="430"/>
      <c r="D22" s="430"/>
      <c r="E22" s="430"/>
      <c r="F22" s="430"/>
      <c r="G22" s="430"/>
      <c r="H22" s="430"/>
      <c r="I22" s="430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2:45" ht="14.1" customHeight="1" x14ac:dyDescent="0.25">
      <c r="B23" s="429" t="s">
        <v>49</v>
      </c>
      <c r="C23" s="429"/>
      <c r="D23" s="429"/>
      <c r="E23" s="429"/>
      <c r="F23" s="429"/>
      <c r="G23" s="429"/>
      <c r="H23" s="429"/>
      <c r="I23" s="429"/>
      <c r="J23" s="435">
        <f>J16-J21</f>
        <v>10450</v>
      </c>
      <c r="K23" s="435"/>
      <c r="L23" s="435"/>
      <c r="M23" s="435">
        <f>M16-M21</f>
        <v>10450.53125</v>
      </c>
      <c r="N23" s="435"/>
      <c r="O23" s="435"/>
      <c r="P23" s="435">
        <f>P16-P21</f>
        <v>20901.59375</v>
      </c>
      <c r="Q23" s="435"/>
      <c r="R23" s="435"/>
      <c r="S23" s="435">
        <f>S16-S21</f>
        <v>31353.1875</v>
      </c>
      <c r="T23" s="435"/>
      <c r="U23" s="435"/>
      <c r="V23" s="435">
        <f>V16-V21</f>
        <v>41805.3125</v>
      </c>
      <c r="W23" s="435"/>
      <c r="X23" s="435"/>
      <c r="Y23" s="435">
        <f>Y16-Y21</f>
        <v>52257.96875</v>
      </c>
      <c r="Z23" s="435"/>
      <c r="AA23" s="435"/>
      <c r="AB23" s="435">
        <f>AB16-AB21</f>
        <v>62711.15625</v>
      </c>
      <c r="AC23" s="435"/>
      <c r="AD23" s="435"/>
      <c r="AE23" s="435">
        <f>AE16-AE21</f>
        <v>73164.875</v>
      </c>
      <c r="AF23" s="435"/>
      <c r="AG23" s="435"/>
      <c r="AH23" s="435">
        <f>AH16-AH21</f>
        <v>83619.125</v>
      </c>
      <c r="AI23" s="435"/>
      <c r="AJ23" s="435"/>
      <c r="AK23" s="435">
        <f>AK16-AK21</f>
        <v>94073.90625</v>
      </c>
      <c r="AL23" s="435"/>
      <c r="AM23" s="435"/>
      <c r="AN23" s="435">
        <f>AN16-AN21</f>
        <v>104529.21875</v>
      </c>
      <c r="AO23" s="435"/>
      <c r="AP23" s="435"/>
      <c r="AQ23" s="435">
        <f>AQ16-AQ21</f>
        <v>114985.0625</v>
      </c>
      <c r="AR23" s="435"/>
      <c r="AS23" s="435"/>
    </row>
    <row r="24" spans="2:45" ht="14.1" customHeight="1" x14ac:dyDescent="0.25"/>
    <row r="25" spans="2:45" ht="14.1" customHeight="1" x14ac:dyDescent="0.25"/>
    <row r="26" spans="2:45" ht="14.1" customHeight="1" x14ac:dyDescent="0.25"/>
    <row r="27" spans="2:45" ht="14.1" customHeight="1" x14ac:dyDescent="0.25"/>
    <row r="28" spans="2:45" ht="14.1" customHeight="1" x14ac:dyDescent="0.25"/>
    <row r="29" spans="2:45" ht="14.1" customHeight="1" x14ac:dyDescent="0.25"/>
    <row r="30" spans="2:45" ht="14.1" customHeight="1" x14ac:dyDescent="0.25"/>
    <row r="31" spans="2:45" ht="14.1" customHeight="1" x14ac:dyDescent="0.25"/>
    <row r="32" spans="2:45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2" customHeight="1" x14ac:dyDescent="0.25"/>
  </sheetData>
  <sheetProtection password="E9FD" sheet="1" formatCells="0" formatColumns="0" formatRows="0"/>
  <mergeCells count="177">
    <mergeCell ref="AK22:AM22"/>
    <mergeCell ref="AN22:AP22"/>
    <mergeCell ref="AQ22:AS22"/>
    <mergeCell ref="AK23:AM23"/>
    <mergeCell ref="AN23:AP23"/>
    <mergeCell ref="AQ23:AS23"/>
    <mergeCell ref="AK21:AM21"/>
    <mergeCell ref="AN21:AP21"/>
    <mergeCell ref="AQ21:AS21"/>
    <mergeCell ref="AK20:AM20"/>
    <mergeCell ref="AN20:AP20"/>
    <mergeCell ref="AQ20:AS20"/>
    <mergeCell ref="AN15:AP15"/>
    <mergeCell ref="AQ15:AS15"/>
    <mergeCell ref="AK16:AM16"/>
    <mergeCell ref="AN16:AP16"/>
    <mergeCell ref="AQ16:AS16"/>
    <mergeCell ref="AK17:AM17"/>
    <mergeCell ref="AN17:AP17"/>
    <mergeCell ref="AQ17:AS17"/>
    <mergeCell ref="AB23:AD23"/>
    <mergeCell ref="AE23:AG23"/>
    <mergeCell ref="AH23:AJ23"/>
    <mergeCell ref="AK13:AM13"/>
    <mergeCell ref="AN13:AP13"/>
    <mergeCell ref="AQ13:AS13"/>
    <mergeCell ref="AK14:AM14"/>
    <mergeCell ref="AN14:AP14"/>
    <mergeCell ref="AQ14:AS14"/>
    <mergeCell ref="AK15:AM15"/>
    <mergeCell ref="AB21:AD21"/>
    <mergeCell ref="AE21:AG21"/>
    <mergeCell ref="AH21:AJ21"/>
    <mergeCell ref="AB22:AD22"/>
    <mergeCell ref="AE22:AG22"/>
    <mergeCell ref="AH22:AJ22"/>
    <mergeCell ref="AB20:AD20"/>
    <mergeCell ref="AE20:AG20"/>
    <mergeCell ref="AH20:AJ20"/>
    <mergeCell ref="AB17:AD17"/>
    <mergeCell ref="AE17:AG17"/>
    <mergeCell ref="AK18:AM18"/>
    <mergeCell ref="AN18:AP18"/>
    <mergeCell ref="AQ18:AS18"/>
    <mergeCell ref="AB18:AD18"/>
    <mergeCell ref="AE18:AG18"/>
    <mergeCell ref="AH18:AJ18"/>
    <mergeCell ref="AB15:AD15"/>
    <mergeCell ref="AE15:AG15"/>
    <mergeCell ref="AH15:AJ15"/>
    <mergeCell ref="AB16:AD16"/>
    <mergeCell ref="AE16:AG16"/>
    <mergeCell ref="AH16:AJ16"/>
    <mergeCell ref="AB13:AD13"/>
    <mergeCell ref="AE13:AG13"/>
    <mergeCell ref="AH13:AJ13"/>
    <mergeCell ref="AB14:AD14"/>
    <mergeCell ref="AE14:AG14"/>
    <mergeCell ref="AH14:AJ14"/>
    <mergeCell ref="S22:U22"/>
    <mergeCell ref="V22:X22"/>
    <mergeCell ref="Y22:AA22"/>
    <mergeCell ref="S18:U18"/>
    <mergeCell ref="V18:X18"/>
    <mergeCell ref="Y18:AA18"/>
    <mergeCell ref="S20:U20"/>
    <mergeCell ref="V20:X20"/>
    <mergeCell ref="Y20:AA20"/>
    <mergeCell ref="V15:X15"/>
    <mergeCell ref="Y15:AA15"/>
    <mergeCell ref="S16:U16"/>
    <mergeCell ref="V16:X16"/>
    <mergeCell ref="Y16:AA16"/>
    <mergeCell ref="S17:U17"/>
    <mergeCell ref="V17:X17"/>
    <mergeCell ref="Y17:AA17"/>
    <mergeCell ref="AH17:AJ17"/>
    <mergeCell ref="S13:U13"/>
    <mergeCell ref="V13:X13"/>
    <mergeCell ref="Y13:AA13"/>
    <mergeCell ref="S14:U14"/>
    <mergeCell ref="V14:X14"/>
    <mergeCell ref="Y14:AA14"/>
    <mergeCell ref="S15:U15"/>
    <mergeCell ref="S23:U23"/>
    <mergeCell ref="V23:X23"/>
    <mergeCell ref="Y23:AA23"/>
    <mergeCell ref="S21:U21"/>
    <mergeCell ref="V21:X21"/>
    <mergeCell ref="Y21:AA21"/>
    <mergeCell ref="M23:O23"/>
    <mergeCell ref="P13:R13"/>
    <mergeCell ref="P14:R14"/>
    <mergeCell ref="P15:R15"/>
    <mergeCell ref="P16:R16"/>
    <mergeCell ref="P17:R17"/>
    <mergeCell ref="P18:R18"/>
    <mergeCell ref="P20:R20"/>
    <mergeCell ref="M16:O16"/>
    <mergeCell ref="M17:O17"/>
    <mergeCell ref="M18:O18"/>
    <mergeCell ref="M20:O20"/>
    <mergeCell ref="M21:O21"/>
    <mergeCell ref="P21:R21"/>
    <mergeCell ref="P22:R22"/>
    <mergeCell ref="P23:R23"/>
    <mergeCell ref="B12:AS12"/>
    <mergeCell ref="B23:I23"/>
    <mergeCell ref="B22:I22"/>
    <mergeCell ref="B21:I21"/>
    <mergeCell ref="B20:I20"/>
    <mergeCell ref="B18:I18"/>
    <mergeCell ref="B17:I17"/>
    <mergeCell ref="B16:I16"/>
    <mergeCell ref="B15:I15"/>
    <mergeCell ref="J15:L15"/>
    <mergeCell ref="J14:L14"/>
    <mergeCell ref="M13:O13"/>
    <mergeCell ref="M14:O14"/>
    <mergeCell ref="M15:O15"/>
    <mergeCell ref="B13:L13"/>
    <mergeCell ref="B14:I14"/>
    <mergeCell ref="J23:L23"/>
    <mergeCell ref="J22:L22"/>
    <mergeCell ref="J21:L21"/>
    <mergeCell ref="J20:L20"/>
    <mergeCell ref="J18:L18"/>
    <mergeCell ref="J17:L17"/>
    <mergeCell ref="J16:L16"/>
    <mergeCell ref="M22:O22"/>
    <mergeCell ref="B11:I11"/>
    <mergeCell ref="B8:I8"/>
    <mergeCell ref="J8:W8"/>
    <mergeCell ref="X8:AB8"/>
    <mergeCell ref="AC8:AS8"/>
    <mergeCell ref="AB7:AG7"/>
    <mergeCell ref="B10:AS10"/>
    <mergeCell ref="B9:I9"/>
    <mergeCell ref="J9:AS9"/>
    <mergeCell ref="AQ11:AS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B6:AS6"/>
    <mergeCell ref="B7:I7"/>
    <mergeCell ref="V7:AA7"/>
    <mergeCell ref="P7:U7"/>
    <mergeCell ref="J7:O7"/>
    <mergeCell ref="W1:AS1"/>
    <mergeCell ref="AB2:AS2"/>
    <mergeCell ref="B3:AD4"/>
    <mergeCell ref="AF3:AN3"/>
    <mergeCell ref="AO3:AS3"/>
    <mergeCell ref="AF4:AN4"/>
    <mergeCell ref="AO4:AS4"/>
    <mergeCell ref="AH7:AS7"/>
    <mergeCell ref="AH19:AJ19"/>
    <mergeCell ref="AK19:AM19"/>
    <mergeCell ref="AN19:AP19"/>
    <mergeCell ref="AQ19:AS19"/>
    <mergeCell ref="B19:I19"/>
    <mergeCell ref="J19:L19"/>
    <mergeCell ref="M19:O19"/>
    <mergeCell ref="P19:R19"/>
    <mergeCell ref="S19:U19"/>
    <mergeCell ref="V19:X19"/>
    <mergeCell ref="Y19:AA19"/>
    <mergeCell ref="AB19:AD19"/>
    <mergeCell ref="AE19:AG19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T32"/>
  <sheetViews>
    <sheetView zoomScale="101" zoomScaleNormal="100" workbookViewId="0">
      <selection activeCell="N1" sqref="N1:AH1"/>
    </sheetView>
  </sheetViews>
  <sheetFormatPr baseColWidth="10" defaultColWidth="11.42578125" defaultRowHeight="15" x14ac:dyDescent="0.25"/>
  <cols>
    <col min="1" max="1" width="3.7109375" style="2" customWidth="1"/>
    <col min="2" max="17" width="2.7109375" style="2" customWidth="1"/>
    <col min="18" max="18" width="2.140625" style="2" customWidth="1"/>
    <col min="19" max="19" width="2.42578125" style="2" customWidth="1"/>
    <col min="20" max="21" width="2.28515625" style="2" customWidth="1"/>
    <col min="22" max="22" width="2.42578125" style="2" customWidth="1"/>
    <col min="23" max="23" width="2.28515625" style="2" customWidth="1"/>
    <col min="24" max="24" width="2.7109375" style="2" customWidth="1"/>
    <col min="25" max="25" width="2.5703125" style="2" customWidth="1"/>
    <col min="26" max="32" width="2.7109375" style="2" customWidth="1"/>
    <col min="33" max="33" width="2.42578125" style="2" customWidth="1"/>
    <col min="34" max="34" width="3.28515625" style="2" customWidth="1"/>
    <col min="35" max="39" width="2.7109375" style="2" customWidth="1"/>
    <col min="40" max="47" width="3.7109375" style="2" customWidth="1"/>
    <col min="48" max="16384" width="11.42578125" style="2"/>
  </cols>
  <sheetData>
    <row r="1" spans="1:46" ht="19.5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17" t="s">
        <v>510</v>
      </c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</row>
    <row r="2" spans="1:46" ht="41.25" customHeight="1" thickBot="1" x14ac:dyDescent="0.3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16"/>
      <c r="O2" s="116"/>
      <c r="P2" s="518" t="s">
        <v>513</v>
      </c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</row>
    <row r="3" spans="1:46" ht="15.75" thickBot="1" x14ac:dyDescent="0.3">
      <c r="B3" s="219" t="s">
        <v>522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67"/>
      <c r="U3" s="140" t="s">
        <v>0</v>
      </c>
      <c r="V3" s="141"/>
      <c r="W3" s="141"/>
      <c r="X3" s="141"/>
      <c r="Y3" s="141"/>
      <c r="Z3" s="141"/>
      <c r="AA3" s="141"/>
      <c r="AB3" s="141"/>
      <c r="AC3" s="141"/>
      <c r="AD3" s="142">
        <f>Solicitud!AD4</f>
        <v>0</v>
      </c>
      <c r="AE3" s="142"/>
      <c r="AF3" s="142"/>
      <c r="AG3" s="142"/>
      <c r="AH3" s="143"/>
    </row>
    <row r="4" spans="1:46" ht="15.75" customHeight="1" thickBot="1" x14ac:dyDescent="0.3"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67"/>
      <c r="U4" s="144" t="s">
        <v>1</v>
      </c>
      <c r="V4" s="145"/>
      <c r="W4" s="145"/>
      <c r="X4" s="145"/>
      <c r="Y4" s="145"/>
      <c r="Z4" s="145"/>
      <c r="AA4" s="145"/>
      <c r="AB4" s="145"/>
      <c r="AC4" s="146"/>
      <c r="AD4" s="147">
        <f>Solicitud!AD5</f>
        <v>0</v>
      </c>
      <c r="AE4" s="148"/>
      <c r="AF4" s="148"/>
      <c r="AG4" s="148"/>
      <c r="AH4" s="149"/>
    </row>
    <row r="5" spans="1:46" ht="15.75" customHeight="1" thickBot="1" x14ac:dyDescent="0.3">
      <c r="B5" s="131" t="s">
        <v>366</v>
      </c>
      <c r="C5" s="132"/>
      <c r="D5" s="132"/>
      <c r="E5" s="132"/>
      <c r="F5" s="132"/>
      <c r="G5" s="132"/>
      <c r="H5" s="132"/>
      <c r="I5" s="132"/>
      <c r="J5" s="132"/>
      <c r="K5" s="132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2"/>
    </row>
    <row r="6" spans="1:46" ht="15.75" customHeight="1" thickBot="1" x14ac:dyDescent="0.3">
      <c r="A6" s="64"/>
      <c r="B6" s="84"/>
      <c r="C6" s="117" t="s">
        <v>52</v>
      </c>
      <c r="D6" s="117"/>
      <c r="E6" s="117"/>
      <c r="F6" s="118"/>
      <c r="G6" s="129" t="s">
        <v>53</v>
      </c>
      <c r="H6" s="129"/>
      <c r="I6" s="129"/>
      <c r="J6" s="129"/>
      <c r="K6" s="130"/>
      <c r="L6" s="128" t="s">
        <v>51</v>
      </c>
      <c r="M6" s="129"/>
      <c r="N6" s="129"/>
      <c r="O6" s="129"/>
      <c r="P6" s="130"/>
      <c r="Q6" s="128" t="s">
        <v>54</v>
      </c>
      <c r="R6" s="129"/>
      <c r="S6" s="129"/>
      <c r="T6" s="129"/>
      <c r="U6" s="129"/>
      <c r="V6" s="129"/>
      <c r="W6" s="129"/>
      <c r="X6" s="129"/>
      <c r="Y6" s="129"/>
      <c r="Z6" s="130"/>
      <c r="AA6" s="128" t="s">
        <v>55</v>
      </c>
      <c r="AB6" s="129"/>
      <c r="AC6" s="129"/>
      <c r="AD6" s="130"/>
      <c r="AE6" s="128" t="s">
        <v>56</v>
      </c>
      <c r="AF6" s="129"/>
      <c r="AG6" s="129"/>
      <c r="AH6" s="130"/>
    </row>
    <row r="7" spans="1:46" ht="15.75" thickBot="1" x14ac:dyDescent="0.3">
      <c r="B7" s="208" t="s">
        <v>562</v>
      </c>
      <c r="C7" s="209"/>
      <c r="D7" s="209"/>
      <c r="E7" s="209"/>
      <c r="F7" s="210"/>
      <c r="G7" s="135" t="s">
        <v>542</v>
      </c>
      <c r="H7" s="135"/>
      <c r="I7" s="135"/>
      <c r="J7" s="135"/>
      <c r="K7" s="136"/>
      <c r="L7" s="134" t="s">
        <v>601</v>
      </c>
      <c r="M7" s="135"/>
      <c r="N7" s="135"/>
      <c r="O7" s="135"/>
      <c r="P7" s="136"/>
      <c r="Q7" s="153">
        <f>Solicitud!Q9</f>
        <v>31221</v>
      </c>
      <c r="R7" s="135"/>
      <c r="S7" s="135"/>
      <c r="T7" s="135"/>
      <c r="U7" s="135"/>
      <c r="V7" s="135"/>
      <c r="W7" s="135"/>
      <c r="X7" s="135"/>
      <c r="Y7" s="135"/>
      <c r="Z7" s="136"/>
      <c r="AA7" s="134" t="str">
        <f>Solicitud!AA9</f>
        <v>M</v>
      </c>
      <c r="AB7" s="135"/>
      <c r="AC7" s="135"/>
      <c r="AD7" s="136"/>
      <c r="AE7" s="134">
        <f>Solicitud!AE9</f>
        <v>37</v>
      </c>
      <c r="AF7" s="135"/>
      <c r="AG7" s="135"/>
      <c r="AH7" s="136"/>
    </row>
    <row r="8" spans="1:46" ht="15.75" thickBot="1" x14ac:dyDescent="0.3">
      <c r="B8" s="128" t="s">
        <v>57</v>
      </c>
      <c r="C8" s="129"/>
      <c r="D8" s="129"/>
      <c r="E8" s="129"/>
      <c r="F8" s="129"/>
      <c r="G8" s="129"/>
      <c r="H8" s="129"/>
      <c r="I8" s="130"/>
      <c r="J8" s="128" t="s">
        <v>58</v>
      </c>
      <c r="K8" s="129"/>
      <c r="L8" s="129"/>
      <c r="M8" s="129"/>
      <c r="N8" s="130"/>
      <c r="O8" s="128" t="s">
        <v>59</v>
      </c>
      <c r="P8" s="129"/>
      <c r="Q8" s="129"/>
      <c r="R8" s="129"/>
      <c r="S8" s="129"/>
      <c r="T8" s="129"/>
      <c r="U8" s="129"/>
      <c r="V8" s="129"/>
      <c r="W8" s="129"/>
      <c r="X8" s="130"/>
      <c r="Y8" s="129" t="s">
        <v>162</v>
      </c>
      <c r="Z8" s="129"/>
      <c r="AA8" s="129"/>
      <c r="AB8" s="129"/>
      <c r="AC8" s="129"/>
      <c r="AD8" s="129"/>
      <c r="AE8" s="129"/>
      <c r="AF8" s="129"/>
      <c r="AG8" s="129"/>
      <c r="AH8" s="130"/>
    </row>
    <row r="9" spans="1:46" ht="15.75" thickBot="1" x14ac:dyDescent="0.3">
      <c r="B9" s="134" t="str">
        <f>Solicitud!B11</f>
        <v>CHIHUAHUA</v>
      </c>
      <c r="C9" s="135"/>
      <c r="D9" s="135"/>
      <c r="E9" s="135"/>
      <c r="F9" s="135"/>
      <c r="G9" s="135"/>
      <c r="H9" s="135"/>
      <c r="I9" s="136"/>
      <c r="J9" s="134" t="str">
        <f>Solicitud!J11</f>
        <v>SOLTERO(A)</v>
      </c>
      <c r="K9" s="135"/>
      <c r="L9" s="135"/>
      <c r="M9" s="135"/>
      <c r="N9" s="136"/>
      <c r="O9" s="134" t="str">
        <f>Solicitud!O11</f>
        <v xml:space="preserve">MEXICANA </v>
      </c>
      <c r="P9" s="135"/>
      <c r="Q9" s="135"/>
      <c r="R9" s="135"/>
      <c r="S9" s="135"/>
      <c r="T9" s="135"/>
      <c r="U9" s="135"/>
      <c r="V9" s="135"/>
      <c r="W9" s="135"/>
      <c r="X9" s="136"/>
      <c r="Y9" s="134" t="str">
        <f>Solicitud!Y11</f>
        <v xml:space="preserve">SEPARACION DE BIENES </v>
      </c>
      <c r="Z9" s="135"/>
      <c r="AA9" s="135"/>
      <c r="AB9" s="135"/>
      <c r="AC9" s="135"/>
      <c r="AD9" s="135"/>
      <c r="AE9" s="135"/>
      <c r="AF9" s="135"/>
      <c r="AG9" s="135"/>
      <c r="AH9" s="136"/>
    </row>
    <row r="10" spans="1:46" ht="15.75" thickBot="1" x14ac:dyDescent="0.3">
      <c r="B10" s="128" t="s">
        <v>60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M10" s="128" t="s">
        <v>61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30"/>
      <c r="X10" s="128" t="s">
        <v>62</v>
      </c>
      <c r="Y10" s="129"/>
      <c r="Z10" s="129"/>
      <c r="AA10" s="129"/>
      <c r="AB10" s="130"/>
      <c r="AC10" s="128" t="s">
        <v>63</v>
      </c>
      <c r="AD10" s="129"/>
      <c r="AE10" s="129"/>
      <c r="AF10" s="129"/>
      <c r="AG10" s="129"/>
      <c r="AH10" s="130"/>
      <c r="AT10" s="7"/>
    </row>
    <row r="11" spans="1:46" ht="15.75" thickBot="1" x14ac:dyDescent="0.3">
      <c r="B11" s="134" t="str">
        <f>Solicitud!B13</f>
        <v>XXXXXXXXXXXXXXXXXX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4" t="str">
        <f>Solicitud!M13</f>
        <v>XXXXXXXXXXXX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6"/>
      <c r="X11" s="134" t="str">
        <f>Solicitud!X13</f>
        <v>PASAPORTE</v>
      </c>
      <c r="Y11" s="135"/>
      <c r="Z11" s="135"/>
      <c r="AA11" s="135"/>
      <c r="AB11" s="136"/>
      <c r="AC11" s="137">
        <f>Solicitud!AC13</f>
        <v>122333</v>
      </c>
      <c r="AD11" s="138"/>
      <c r="AE11" s="138"/>
      <c r="AF11" s="138"/>
      <c r="AG11" s="138"/>
      <c r="AH11" s="139"/>
    </row>
    <row r="12" spans="1:46" ht="15.75" thickBot="1" x14ac:dyDescent="0.3">
      <c r="B12" s="128" t="s">
        <v>64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30"/>
      <c r="M12" s="128" t="s">
        <v>141</v>
      </c>
      <c r="N12" s="129"/>
      <c r="O12" s="129"/>
      <c r="P12" s="129"/>
      <c r="Q12" s="129"/>
      <c r="R12" s="129"/>
      <c r="S12" s="129"/>
      <c r="T12" s="129"/>
      <c r="U12" s="129"/>
      <c r="V12" s="130"/>
      <c r="W12" s="128" t="s">
        <v>163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30"/>
    </row>
    <row r="13" spans="1:46" ht="15.75" thickBot="1" x14ac:dyDescent="0.3">
      <c r="B13" s="134" t="str">
        <f>Solicitud!B15</f>
        <v xml:space="preserve">MAESTRÍA 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34">
        <f>Solicitud!M15</f>
        <v>1</v>
      </c>
      <c r="N13" s="135"/>
      <c r="O13" s="135"/>
      <c r="P13" s="135"/>
      <c r="Q13" s="135"/>
      <c r="R13" s="135"/>
      <c r="S13" s="135"/>
      <c r="T13" s="135"/>
      <c r="U13" s="135"/>
      <c r="V13" s="136"/>
      <c r="W13" s="134" t="str">
        <f>Solicitud!W15</f>
        <v>tremenda@hotmail.com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46" ht="15.75" thickBot="1" x14ac:dyDescent="0.3">
      <c r="B14" s="131" t="s">
        <v>371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51"/>
      <c r="AF14" s="151"/>
      <c r="AG14" s="151"/>
      <c r="AH14" s="152"/>
    </row>
    <row r="15" spans="1:46" ht="15.75" thickBot="1" x14ac:dyDescent="0.3">
      <c r="B15" s="496" t="s">
        <v>344</v>
      </c>
      <c r="C15" s="497"/>
      <c r="D15" s="497"/>
      <c r="E15" s="497"/>
      <c r="F15" s="497"/>
      <c r="G15" s="497"/>
      <c r="H15" s="497"/>
      <c r="I15" s="498"/>
      <c r="J15" s="496" t="s">
        <v>372</v>
      </c>
      <c r="K15" s="497"/>
      <c r="L15" s="497"/>
      <c r="M15" s="497"/>
      <c r="N15" s="497"/>
      <c r="O15" s="497"/>
      <c r="P15" s="497"/>
      <c r="Q15" s="497"/>
      <c r="R15" s="497"/>
      <c r="S15" s="498"/>
      <c r="T15" s="496" t="s">
        <v>345</v>
      </c>
      <c r="U15" s="497"/>
      <c r="V15" s="497"/>
      <c r="W15" s="498"/>
      <c r="X15" s="496" t="s">
        <v>346</v>
      </c>
      <c r="Y15" s="497"/>
      <c r="Z15" s="497"/>
      <c r="AA15" s="498"/>
      <c r="AB15" s="496" t="s">
        <v>133</v>
      </c>
      <c r="AC15" s="497"/>
      <c r="AD15" s="497"/>
      <c r="AE15" s="497"/>
      <c r="AF15" s="497"/>
      <c r="AG15" s="497"/>
      <c r="AH15" s="498"/>
    </row>
    <row r="16" spans="1:46" ht="15" customHeight="1" x14ac:dyDescent="0.25">
      <c r="B16" s="451" t="s">
        <v>347</v>
      </c>
      <c r="C16" s="452"/>
      <c r="D16" s="452"/>
      <c r="E16" s="452"/>
      <c r="F16" s="452"/>
      <c r="G16" s="452"/>
      <c r="H16" s="452"/>
      <c r="I16" s="453"/>
      <c r="J16" s="460" t="s">
        <v>341</v>
      </c>
      <c r="K16" s="460"/>
      <c r="L16" s="460"/>
      <c r="M16" s="460"/>
      <c r="N16" s="460"/>
      <c r="O16" s="460"/>
      <c r="P16" s="460"/>
      <c r="Q16" s="460"/>
      <c r="R16" s="460"/>
      <c r="S16" s="460"/>
      <c r="T16" s="475">
        <v>5</v>
      </c>
      <c r="U16" s="475"/>
      <c r="V16" s="475"/>
      <c r="W16" s="475"/>
      <c r="X16" s="476">
        <v>5</v>
      </c>
      <c r="Y16" s="476"/>
      <c r="Z16" s="476"/>
      <c r="AA16" s="476"/>
      <c r="AB16" s="438"/>
      <c r="AC16" s="438"/>
      <c r="AD16" s="438"/>
      <c r="AE16" s="438"/>
      <c r="AF16" s="438"/>
      <c r="AG16" s="438"/>
      <c r="AH16" s="439"/>
    </row>
    <row r="17" spans="2:34" x14ac:dyDescent="0.25">
      <c r="B17" s="454"/>
      <c r="C17" s="455"/>
      <c r="D17" s="455"/>
      <c r="E17" s="455"/>
      <c r="F17" s="455"/>
      <c r="G17" s="455"/>
      <c r="H17" s="455"/>
      <c r="I17" s="456"/>
      <c r="J17" s="478" t="s">
        <v>342</v>
      </c>
      <c r="K17" s="478"/>
      <c r="L17" s="478"/>
      <c r="M17" s="478"/>
      <c r="N17" s="478"/>
      <c r="O17" s="478"/>
      <c r="P17" s="478"/>
      <c r="Q17" s="478"/>
      <c r="R17" s="478"/>
      <c r="S17" s="478"/>
      <c r="T17" s="479">
        <v>10</v>
      </c>
      <c r="U17" s="479"/>
      <c r="V17" s="479"/>
      <c r="W17" s="479"/>
      <c r="X17" s="477"/>
      <c r="Y17" s="477"/>
      <c r="Z17" s="477"/>
      <c r="AA17" s="477"/>
      <c r="AB17" s="440"/>
      <c r="AC17" s="440"/>
      <c r="AD17" s="440"/>
      <c r="AE17" s="440"/>
      <c r="AF17" s="440"/>
      <c r="AG17" s="440"/>
      <c r="AH17" s="441"/>
    </row>
    <row r="18" spans="2:34" ht="15.75" thickBot="1" x14ac:dyDescent="0.3">
      <c r="B18" s="457"/>
      <c r="C18" s="458"/>
      <c r="D18" s="458"/>
      <c r="E18" s="458"/>
      <c r="F18" s="458"/>
      <c r="G18" s="458"/>
      <c r="H18" s="458"/>
      <c r="I18" s="459"/>
      <c r="J18" s="449" t="s">
        <v>343</v>
      </c>
      <c r="K18" s="449"/>
      <c r="L18" s="449"/>
      <c r="M18" s="449"/>
      <c r="N18" s="449"/>
      <c r="O18" s="449"/>
      <c r="P18" s="449"/>
      <c r="Q18" s="449"/>
      <c r="R18" s="449"/>
      <c r="S18" s="449"/>
      <c r="T18" s="492">
        <v>20</v>
      </c>
      <c r="U18" s="492"/>
      <c r="V18" s="492"/>
      <c r="W18" s="492"/>
      <c r="X18" s="493"/>
      <c r="Y18" s="493"/>
      <c r="Z18" s="493"/>
      <c r="AA18" s="493"/>
      <c r="AB18" s="494"/>
      <c r="AC18" s="494"/>
      <c r="AD18" s="494"/>
      <c r="AE18" s="494"/>
      <c r="AF18" s="494"/>
      <c r="AG18" s="494"/>
      <c r="AH18" s="495"/>
    </row>
    <row r="19" spans="2:34" ht="15" customHeight="1" x14ac:dyDescent="0.25">
      <c r="B19" s="451" t="s">
        <v>348</v>
      </c>
      <c r="C19" s="452"/>
      <c r="D19" s="452"/>
      <c r="E19" s="452"/>
      <c r="F19" s="452"/>
      <c r="G19" s="452"/>
      <c r="H19" s="452"/>
      <c r="I19" s="453"/>
      <c r="J19" s="460" t="s">
        <v>349</v>
      </c>
      <c r="K19" s="460"/>
      <c r="L19" s="460"/>
      <c r="M19" s="460"/>
      <c r="N19" s="460"/>
      <c r="O19" s="460"/>
      <c r="P19" s="460"/>
      <c r="Q19" s="460"/>
      <c r="R19" s="460"/>
      <c r="S19" s="460"/>
      <c r="T19" s="475">
        <v>20</v>
      </c>
      <c r="U19" s="475"/>
      <c r="V19" s="475"/>
      <c r="W19" s="475"/>
      <c r="X19" s="476">
        <v>5</v>
      </c>
      <c r="Y19" s="476"/>
      <c r="Z19" s="476"/>
      <c r="AA19" s="476"/>
      <c r="AB19" s="438"/>
      <c r="AC19" s="438"/>
      <c r="AD19" s="438"/>
      <c r="AE19" s="438"/>
      <c r="AF19" s="438"/>
      <c r="AG19" s="438"/>
      <c r="AH19" s="439"/>
    </row>
    <row r="20" spans="2:34" x14ac:dyDescent="0.25">
      <c r="B20" s="454"/>
      <c r="C20" s="455"/>
      <c r="D20" s="455"/>
      <c r="E20" s="455"/>
      <c r="F20" s="455"/>
      <c r="G20" s="455"/>
      <c r="H20" s="455"/>
      <c r="I20" s="456"/>
      <c r="J20" s="478" t="s">
        <v>350</v>
      </c>
      <c r="K20" s="478"/>
      <c r="L20" s="478"/>
      <c r="M20" s="478"/>
      <c r="N20" s="478"/>
      <c r="O20" s="478"/>
      <c r="P20" s="478"/>
      <c r="Q20" s="478"/>
      <c r="R20" s="478"/>
      <c r="S20" s="478"/>
      <c r="T20" s="479">
        <v>10</v>
      </c>
      <c r="U20" s="479"/>
      <c r="V20" s="479"/>
      <c r="W20" s="479"/>
      <c r="X20" s="477"/>
      <c r="Y20" s="477"/>
      <c r="Z20" s="477"/>
      <c r="AA20" s="477"/>
      <c r="AB20" s="440"/>
      <c r="AC20" s="440"/>
      <c r="AD20" s="440"/>
      <c r="AE20" s="440"/>
      <c r="AF20" s="440"/>
      <c r="AG20" s="440"/>
      <c r="AH20" s="441"/>
    </row>
    <row r="21" spans="2:34" ht="15.75" thickBot="1" x14ac:dyDescent="0.3">
      <c r="B21" s="457"/>
      <c r="C21" s="458"/>
      <c r="D21" s="458"/>
      <c r="E21" s="458"/>
      <c r="F21" s="458"/>
      <c r="G21" s="458"/>
      <c r="H21" s="458"/>
      <c r="I21" s="459"/>
      <c r="J21" s="449" t="s">
        <v>351</v>
      </c>
      <c r="K21" s="449"/>
      <c r="L21" s="449"/>
      <c r="M21" s="449"/>
      <c r="N21" s="449"/>
      <c r="O21" s="449"/>
      <c r="P21" s="449"/>
      <c r="Q21" s="449"/>
      <c r="R21" s="449"/>
      <c r="S21" s="449"/>
      <c r="T21" s="492">
        <v>5</v>
      </c>
      <c r="U21" s="492"/>
      <c r="V21" s="492"/>
      <c r="W21" s="492"/>
      <c r="X21" s="493"/>
      <c r="Y21" s="493"/>
      <c r="Z21" s="493"/>
      <c r="AA21" s="493"/>
      <c r="AB21" s="494"/>
      <c r="AC21" s="494"/>
      <c r="AD21" s="494"/>
      <c r="AE21" s="494"/>
      <c r="AF21" s="494"/>
      <c r="AG21" s="494"/>
      <c r="AH21" s="495"/>
    </row>
    <row r="22" spans="2:34" ht="15" customHeight="1" x14ac:dyDescent="0.25">
      <c r="B22" s="451" t="s">
        <v>595</v>
      </c>
      <c r="C22" s="452"/>
      <c r="D22" s="452"/>
      <c r="E22" s="452"/>
      <c r="F22" s="452"/>
      <c r="G22" s="452"/>
      <c r="H22" s="452"/>
      <c r="I22" s="453"/>
      <c r="J22" s="503" t="s">
        <v>596</v>
      </c>
      <c r="K22" s="504"/>
      <c r="L22" s="504"/>
      <c r="M22" s="504"/>
      <c r="N22" s="504"/>
      <c r="O22" s="504"/>
      <c r="P22" s="504"/>
      <c r="Q22" s="504"/>
      <c r="R22" s="504"/>
      <c r="S22" s="505"/>
      <c r="T22" s="506">
        <v>20</v>
      </c>
      <c r="U22" s="507"/>
      <c r="V22" s="507"/>
      <c r="W22" s="508"/>
      <c r="X22" s="509">
        <v>20</v>
      </c>
      <c r="Y22" s="510"/>
      <c r="Z22" s="510"/>
      <c r="AA22" s="511"/>
      <c r="AB22" s="442"/>
      <c r="AC22" s="443"/>
      <c r="AD22" s="443"/>
      <c r="AE22" s="443"/>
      <c r="AF22" s="443"/>
      <c r="AG22" s="443"/>
      <c r="AH22" s="444"/>
    </row>
    <row r="23" spans="2:34" x14ac:dyDescent="0.25">
      <c r="B23" s="454"/>
      <c r="C23" s="455"/>
      <c r="D23" s="455"/>
      <c r="E23" s="455"/>
      <c r="F23" s="455"/>
      <c r="G23" s="455"/>
      <c r="H23" s="455"/>
      <c r="I23" s="456"/>
      <c r="J23" s="483" t="s">
        <v>597</v>
      </c>
      <c r="K23" s="484"/>
      <c r="L23" s="484"/>
      <c r="M23" s="484"/>
      <c r="N23" s="484"/>
      <c r="O23" s="484"/>
      <c r="P23" s="484"/>
      <c r="Q23" s="484"/>
      <c r="R23" s="484"/>
      <c r="S23" s="485"/>
      <c r="T23" s="486">
        <v>10</v>
      </c>
      <c r="U23" s="487"/>
      <c r="V23" s="487"/>
      <c r="W23" s="488"/>
      <c r="X23" s="512"/>
      <c r="Y23" s="513"/>
      <c r="Z23" s="513"/>
      <c r="AA23" s="514"/>
      <c r="AB23" s="480"/>
      <c r="AC23" s="481"/>
      <c r="AD23" s="481"/>
      <c r="AE23" s="481"/>
      <c r="AF23" s="481"/>
      <c r="AG23" s="481"/>
      <c r="AH23" s="482"/>
    </row>
    <row r="24" spans="2:34" ht="15.75" thickBot="1" x14ac:dyDescent="0.3">
      <c r="B24" s="457"/>
      <c r="C24" s="458"/>
      <c r="D24" s="458"/>
      <c r="E24" s="458"/>
      <c r="F24" s="458"/>
      <c r="G24" s="458"/>
      <c r="H24" s="458"/>
      <c r="I24" s="459"/>
      <c r="J24" s="489" t="s">
        <v>598</v>
      </c>
      <c r="K24" s="490"/>
      <c r="L24" s="490"/>
      <c r="M24" s="490"/>
      <c r="N24" s="490"/>
      <c r="O24" s="490"/>
      <c r="P24" s="490"/>
      <c r="Q24" s="490"/>
      <c r="R24" s="490"/>
      <c r="S24" s="491"/>
      <c r="T24" s="500">
        <v>5</v>
      </c>
      <c r="U24" s="501"/>
      <c r="V24" s="501"/>
      <c r="W24" s="502"/>
      <c r="X24" s="515"/>
      <c r="Y24" s="516"/>
      <c r="Z24" s="516"/>
      <c r="AA24" s="517"/>
      <c r="AB24" s="445"/>
      <c r="AC24" s="446"/>
      <c r="AD24" s="446"/>
      <c r="AE24" s="446"/>
      <c r="AF24" s="446"/>
      <c r="AG24" s="446"/>
      <c r="AH24" s="447"/>
    </row>
    <row r="25" spans="2:34" ht="15" customHeight="1" x14ac:dyDescent="0.25">
      <c r="B25" s="451" t="s">
        <v>355</v>
      </c>
      <c r="C25" s="452"/>
      <c r="D25" s="452"/>
      <c r="E25" s="452"/>
      <c r="F25" s="452"/>
      <c r="G25" s="452"/>
      <c r="H25" s="452"/>
      <c r="I25" s="453"/>
      <c r="J25" s="460" t="s">
        <v>356</v>
      </c>
      <c r="K25" s="460"/>
      <c r="L25" s="460"/>
      <c r="M25" s="460"/>
      <c r="N25" s="460"/>
      <c r="O25" s="460"/>
      <c r="P25" s="460"/>
      <c r="Q25" s="460"/>
      <c r="R25" s="460"/>
      <c r="S25" s="460"/>
      <c r="T25" s="475">
        <v>20</v>
      </c>
      <c r="U25" s="475"/>
      <c r="V25" s="475"/>
      <c r="W25" s="475"/>
      <c r="X25" s="476">
        <v>10</v>
      </c>
      <c r="Y25" s="476"/>
      <c r="Z25" s="476"/>
      <c r="AA25" s="476"/>
      <c r="AB25" s="438"/>
      <c r="AC25" s="438"/>
      <c r="AD25" s="438"/>
      <c r="AE25" s="438"/>
      <c r="AF25" s="438"/>
      <c r="AG25" s="438"/>
      <c r="AH25" s="439"/>
    </row>
    <row r="26" spans="2:34" x14ac:dyDescent="0.25">
      <c r="B26" s="454"/>
      <c r="C26" s="455"/>
      <c r="D26" s="455"/>
      <c r="E26" s="455"/>
      <c r="F26" s="455"/>
      <c r="G26" s="455"/>
      <c r="H26" s="455"/>
      <c r="I26" s="456"/>
      <c r="J26" s="478" t="s">
        <v>358</v>
      </c>
      <c r="K26" s="478"/>
      <c r="L26" s="478"/>
      <c r="M26" s="478"/>
      <c r="N26" s="478"/>
      <c r="O26" s="478"/>
      <c r="P26" s="478"/>
      <c r="Q26" s="478"/>
      <c r="R26" s="478"/>
      <c r="S26" s="478"/>
      <c r="T26" s="479">
        <v>10</v>
      </c>
      <c r="U26" s="479"/>
      <c r="V26" s="479"/>
      <c r="W26" s="479"/>
      <c r="X26" s="477"/>
      <c r="Y26" s="477"/>
      <c r="Z26" s="477"/>
      <c r="AA26" s="477"/>
      <c r="AB26" s="440"/>
      <c r="AC26" s="440"/>
      <c r="AD26" s="440"/>
      <c r="AE26" s="440"/>
      <c r="AF26" s="440"/>
      <c r="AG26" s="440"/>
      <c r="AH26" s="441"/>
    </row>
    <row r="27" spans="2:34" ht="15.75" thickBot="1" x14ac:dyDescent="0.3">
      <c r="B27" s="457"/>
      <c r="C27" s="458"/>
      <c r="D27" s="458"/>
      <c r="E27" s="458"/>
      <c r="F27" s="458"/>
      <c r="G27" s="458"/>
      <c r="H27" s="458"/>
      <c r="I27" s="459"/>
      <c r="J27" s="449" t="s">
        <v>357</v>
      </c>
      <c r="K27" s="449"/>
      <c r="L27" s="449"/>
      <c r="M27" s="449"/>
      <c r="N27" s="449"/>
      <c r="O27" s="449"/>
      <c r="P27" s="449"/>
      <c r="Q27" s="449"/>
      <c r="R27" s="449"/>
      <c r="S27" s="449"/>
      <c r="T27" s="492">
        <v>5</v>
      </c>
      <c r="U27" s="492"/>
      <c r="V27" s="492"/>
      <c r="W27" s="492"/>
      <c r="X27" s="493"/>
      <c r="Y27" s="493"/>
      <c r="Z27" s="493"/>
      <c r="AA27" s="493"/>
      <c r="AB27" s="494"/>
      <c r="AC27" s="494"/>
      <c r="AD27" s="494"/>
      <c r="AE27" s="494"/>
      <c r="AF27" s="494"/>
      <c r="AG27" s="494"/>
      <c r="AH27" s="495"/>
    </row>
    <row r="28" spans="2:34" ht="15" customHeight="1" x14ac:dyDescent="0.25">
      <c r="B28" s="451" t="s">
        <v>523</v>
      </c>
      <c r="C28" s="452"/>
      <c r="D28" s="452"/>
      <c r="E28" s="452"/>
      <c r="F28" s="452"/>
      <c r="G28" s="452"/>
      <c r="H28" s="452"/>
      <c r="I28" s="453"/>
      <c r="J28" s="460" t="s">
        <v>524</v>
      </c>
      <c r="K28" s="460"/>
      <c r="L28" s="460"/>
      <c r="M28" s="460"/>
      <c r="N28" s="460"/>
      <c r="O28" s="460"/>
      <c r="P28" s="460"/>
      <c r="Q28" s="460"/>
      <c r="R28" s="460"/>
      <c r="S28" s="460"/>
      <c r="T28" s="475">
        <v>20</v>
      </c>
      <c r="U28" s="475"/>
      <c r="V28" s="475"/>
      <c r="W28" s="475"/>
      <c r="X28" s="476">
        <v>20</v>
      </c>
      <c r="Y28" s="476"/>
      <c r="Z28" s="476"/>
      <c r="AA28" s="476"/>
      <c r="AB28" s="438"/>
      <c r="AC28" s="438"/>
      <c r="AD28" s="438"/>
      <c r="AE28" s="438"/>
      <c r="AF28" s="438"/>
      <c r="AG28" s="438"/>
      <c r="AH28" s="439"/>
    </row>
    <row r="29" spans="2:34" ht="15.75" thickBot="1" x14ac:dyDescent="0.3">
      <c r="B29" s="454"/>
      <c r="C29" s="455"/>
      <c r="D29" s="455"/>
      <c r="E29" s="455"/>
      <c r="F29" s="455"/>
      <c r="G29" s="455"/>
      <c r="H29" s="455"/>
      <c r="I29" s="456"/>
      <c r="J29" s="478" t="s">
        <v>525</v>
      </c>
      <c r="K29" s="478"/>
      <c r="L29" s="478"/>
      <c r="M29" s="478"/>
      <c r="N29" s="478"/>
      <c r="O29" s="478"/>
      <c r="P29" s="478"/>
      <c r="Q29" s="478"/>
      <c r="R29" s="478"/>
      <c r="S29" s="478"/>
      <c r="T29" s="479">
        <v>5</v>
      </c>
      <c r="U29" s="479"/>
      <c r="V29" s="479"/>
      <c r="W29" s="479"/>
      <c r="X29" s="477"/>
      <c r="Y29" s="477"/>
      <c r="Z29" s="477"/>
      <c r="AA29" s="477"/>
      <c r="AB29" s="440"/>
      <c r="AC29" s="440"/>
      <c r="AD29" s="440"/>
      <c r="AE29" s="440"/>
      <c r="AF29" s="440"/>
      <c r="AG29" s="440"/>
      <c r="AH29" s="441"/>
    </row>
    <row r="30" spans="2:34" ht="15" customHeight="1" x14ac:dyDescent="0.25">
      <c r="B30" s="467" t="s">
        <v>600</v>
      </c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 t="s">
        <v>353</v>
      </c>
      <c r="N30" s="460"/>
      <c r="O30" s="460"/>
      <c r="P30" s="460"/>
      <c r="Q30" s="460"/>
      <c r="R30" s="460"/>
      <c r="S30" s="468"/>
      <c r="T30" s="461" t="s">
        <v>352</v>
      </c>
      <c r="U30" s="462"/>
      <c r="V30" s="462"/>
      <c r="W30" s="463"/>
      <c r="X30" s="469">
        <f>X16+X19+X22+X25+X28</f>
        <v>60</v>
      </c>
      <c r="Y30" s="470"/>
      <c r="Z30" s="470"/>
      <c r="AA30" s="471"/>
      <c r="AB30" s="442"/>
      <c r="AC30" s="443"/>
      <c r="AD30" s="443"/>
      <c r="AE30" s="443"/>
      <c r="AF30" s="443"/>
      <c r="AG30" s="443"/>
      <c r="AH30" s="444"/>
    </row>
    <row r="31" spans="2:34" ht="15.75" thickBot="1" x14ac:dyDescent="0.3">
      <c r="B31" s="448" t="s">
        <v>599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 t="s">
        <v>125</v>
      </c>
      <c r="N31" s="449"/>
      <c r="O31" s="449"/>
      <c r="P31" s="449"/>
      <c r="Q31" s="449"/>
      <c r="R31" s="449"/>
      <c r="S31" s="450"/>
      <c r="T31" s="464"/>
      <c r="U31" s="465"/>
      <c r="V31" s="465"/>
      <c r="W31" s="466"/>
      <c r="X31" s="472"/>
      <c r="Y31" s="473"/>
      <c r="Z31" s="473"/>
      <c r="AA31" s="474"/>
      <c r="AB31" s="445"/>
      <c r="AC31" s="446"/>
      <c r="AD31" s="446"/>
      <c r="AE31" s="446"/>
      <c r="AF31" s="446"/>
      <c r="AG31" s="446"/>
      <c r="AH31" s="447"/>
    </row>
    <row r="32" spans="2:34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</sheetData>
  <sheetProtection sheet="1" objects="1" scenarios="1"/>
  <mergeCells count="97">
    <mergeCell ref="P2:AH2"/>
    <mergeCell ref="U4:AC4"/>
    <mergeCell ref="AD4:AH4"/>
    <mergeCell ref="Q6:Z6"/>
    <mergeCell ref="B14:AH14"/>
    <mergeCell ref="B11:L11"/>
    <mergeCell ref="M11:W11"/>
    <mergeCell ref="X11:AB11"/>
    <mergeCell ref="AC11:AH11"/>
    <mergeCell ref="B8:I8"/>
    <mergeCell ref="J8:N8"/>
    <mergeCell ref="O8:X8"/>
    <mergeCell ref="U3:AC3"/>
    <mergeCell ref="AD3:AH3"/>
    <mergeCell ref="B5:AH5"/>
    <mergeCell ref="G6:K6"/>
    <mergeCell ref="J20:S20"/>
    <mergeCell ref="T20:W20"/>
    <mergeCell ref="J21:S21"/>
    <mergeCell ref="T21:W21"/>
    <mergeCell ref="AA6:AD6"/>
    <mergeCell ref="G7:K7"/>
    <mergeCell ref="L7:P7"/>
    <mergeCell ref="Q7:Z7"/>
    <mergeCell ref="AA7:AD7"/>
    <mergeCell ref="B15:I15"/>
    <mergeCell ref="J15:S15"/>
    <mergeCell ref="T15:W15"/>
    <mergeCell ref="B13:L13"/>
    <mergeCell ref="M13:V13"/>
    <mergeCell ref="W13:AH13"/>
    <mergeCell ref="L6:P6"/>
    <mergeCell ref="AE6:AH6"/>
    <mergeCell ref="B7:F7"/>
    <mergeCell ref="AE7:AH7"/>
    <mergeCell ref="B9:I9"/>
    <mergeCell ref="J9:N9"/>
    <mergeCell ref="O9:X9"/>
    <mergeCell ref="Y9:AH9"/>
    <mergeCell ref="T16:W16"/>
    <mergeCell ref="X16:AA18"/>
    <mergeCell ref="AB16:AH18"/>
    <mergeCell ref="J17:S17"/>
    <mergeCell ref="T17:W17"/>
    <mergeCell ref="N1:AH1"/>
    <mergeCell ref="B3:S4"/>
    <mergeCell ref="Y8:AH8"/>
    <mergeCell ref="T25:W25"/>
    <mergeCell ref="X25:AA27"/>
    <mergeCell ref="T24:W24"/>
    <mergeCell ref="B19:I21"/>
    <mergeCell ref="J19:S19"/>
    <mergeCell ref="T19:W19"/>
    <mergeCell ref="B12:L12"/>
    <mergeCell ref="M12:V12"/>
    <mergeCell ref="W12:AH12"/>
    <mergeCell ref="B22:I24"/>
    <mergeCell ref="J22:S22"/>
    <mergeCell ref="T22:W22"/>
    <mergeCell ref="X22:AA24"/>
    <mergeCell ref="AB25:AH27"/>
    <mergeCell ref="J26:S26"/>
    <mergeCell ref="T26:W26"/>
    <mergeCell ref="J27:S27"/>
    <mergeCell ref="T27:W27"/>
    <mergeCell ref="AB22:AH24"/>
    <mergeCell ref="J23:S23"/>
    <mergeCell ref="T23:W23"/>
    <mergeCell ref="J24:S24"/>
    <mergeCell ref="B10:L10"/>
    <mergeCell ref="M10:W10"/>
    <mergeCell ref="X10:AB10"/>
    <mergeCell ref="AC10:AH10"/>
    <mergeCell ref="J18:S18"/>
    <mergeCell ref="T18:W18"/>
    <mergeCell ref="X19:AA21"/>
    <mergeCell ref="AB19:AH21"/>
    <mergeCell ref="X15:AA15"/>
    <mergeCell ref="AB15:AH15"/>
    <mergeCell ref="B16:I18"/>
    <mergeCell ref="J16:S16"/>
    <mergeCell ref="AB28:AH29"/>
    <mergeCell ref="AB30:AH31"/>
    <mergeCell ref="B31:L31"/>
    <mergeCell ref="M31:S31"/>
    <mergeCell ref="B25:I27"/>
    <mergeCell ref="J25:S25"/>
    <mergeCell ref="T30:W31"/>
    <mergeCell ref="B30:L30"/>
    <mergeCell ref="M30:S30"/>
    <mergeCell ref="X30:AA31"/>
    <mergeCell ref="B28:I29"/>
    <mergeCell ref="J28:S28"/>
    <mergeCell ref="T28:W28"/>
    <mergeCell ref="X28:AA29"/>
    <mergeCell ref="J29:S29"/>
    <mergeCell ref="T29:W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BB80"/>
  <sheetViews>
    <sheetView zoomScale="108" zoomScaleNormal="100" workbookViewId="0">
      <selection activeCell="H18" sqref="H18:AH19"/>
    </sheetView>
  </sheetViews>
  <sheetFormatPr baseColWidth="10" defaultColWidth="11.42578125" defaultRowHeight="15" x14ac:dyDescent="0.25"/>
  <cols>
    <col min="1" max="1" width="3.28515625" style="2" customWidth="1"/>
    <col min="2" max="94" width="2.7109375" style="2" customWidth="1"/>
    <col min="95" max="16384" width="11.42578125" style="2"/>
  </cols>
  <sheetData>
    <row r="1" spans="2:42" ht="18.75" x14ac:dyDescent="0.3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39" t="s">
        <v>510</v>
      </c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</row>
    <row r="2" spans="2:42" ht="23.25" customHeight="1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541" t="s">
        <v>511</v>
      </c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</row>
    <row r="3" spans="2:42" ht="21.75" customHeight="1" thickBot="1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2:42" ht="15.75" customHeight="1" thickBot="1" x14ac:dyDescent="0.3">
      <c r="B4" s="553" t="s">
        <v>512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67"/>
      <c r="U4" s="140" t="s">
        <v>0</v>
      </c>
      <c r="V4" s="141"/>
      <c r="W4" s="141"/>
      <c r="X4" s="141"/>
      <c r="Y4" s="141"/>
      <c r="Z4" s="141"/>
      <c r="AA4" s="141"/>
      <c r="AB4" s="141"/>
      <c r="AC4" s="141"/>
      <c r="AD4" s="142">
        <f>Solicitud!AD4</f>
        <v>0</v>
      </c>
      <c r="AE4" s="142"/>
      <c r="AF4" s="142"/>
      <c r="AG4" s="142"/>
      <c r="AH4" s="143"/>
    </row>
    <row r="5" spans="2:42" ht="15.75" customHeight="1" thickBot="1" x14ac:dyDescent="0.3"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67"/>
      <c r="U5" s="140" t="s">
        <v>1</v>
      </c>
      <c r="V5" s="141"/>
      <c r="W5" s="141"/>
      <c r="X5" s="141"/>
      <c r="Y5" s="141"/>
      <c r="Z5" s="141"/>
      <c r="AA5" s="141"/>
      <c r="AB5" s="141"/>
      <c r="AC5" s="244"/>
      <c r="AD5" s="245">
        <f>Solicitud!AD5</f>
        <v>0</v>
      </c>
      <c r="AE5" s="246"/>
      <c r="AF5" s="246"/>
      <c r="AG5" s="246"/>
      <c r="AH5" s="247"/>
    </row>
    <row r="6" spans="2:42" ht="15.75" thickBot="1" x14ac:dyDescent="0.3"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67"/>
      <c r="U6" s="154" t="s">
        <v>376</v>
      </c>
      <c r="V6" s="155"/>
      <c r="W6" s="155"/>
      <c r="X6" s="155"/>
      <c r="Y6" s="155"/>
      <c r="Z6" s="155"/>
      <c r="AA6" s="155"/>
      <c r="AB6" s="155"/>
      <c r="AC6" s="156"/>
      <c r="AD6" s="172"/>
      <c r="AE6" s="172"/>
      <c r="AF6" s="172"/>
      <c r="AG6" s="172"/>
      <c r="AH6" s="173"/>
    </row>
    <row r="7" spans="2:42" ht="15.75" thickBot="1" x14ac:dyDescent="0.3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2:42" ht="15.75" thickBot="1" x14ac:dyDescent="0.3">
      <c r="B8" s="150" t="s">
        <v>366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</row>
    <row r="9" spans="2:42" ht="15.75" thickBot="1" x14ac:dyDescent="0.3">
      <c r="B9" s="128" t="s">
        <v>52</v>
      </c>
      <c r="C9" s="129"/>
      <c r="D9" s="129"/>
      <c r="E9" s="129"/>
      <c r="F9" s="130"/>
      <c r="G9" s="128" t="s">
        <v>53</v>
      </c>
      <c r="H9" s="129"/>
      <c r="I9" s="129"/>
      <c r="J9" s="129"/>
      <c r="K9" s="130"/>
      <c r="L9" s="128" t="s">
        <v>51</v>
      </c>
      <c r="M9" s="129"/>
      <c r="N9" s="129"/>
      <c r="O9" s="129"/>
      <c r="P9" s="130"/>
      <c r="Q9" s="200" t="s">
        <v>68</v>
      </c>
      <c r="R9" s="201"/>
      <c r="S9" s="201"/>
      <c r="T9" s="201"/>
      <c r="U9" s="201"/>
      <c r="V9" s="201"/>
      <c r="W9" s="201"/>
      <c r="X9" s="201"/>
      <c r="Y9" s="128" t="s">
        <v>76</v>
      </c>
      <c r="Z9" s="129"/>
      <c r="AA9" s="129"/>
      <c r="AB9" s="129"/>
      <c r="AC9" s="129"/>
      <c r="AD9" s="130"/>
      <c r="AE9" s="128" t="s">
        <v>77</v>
      </c>
      <c r="AF9" s="129"/>
      <c r="AG9" s="129"/>
      <c r="AH9" s="130"/>
    </row>
    <row r="10" spans="2:42" ht="15.75" thickBot="1" x14ac:dyDescent="0.3">
      <c r="B10" s="134" t="str">
        <f>Solicitud!B9</f>
        <v xml:space="preserve">TREJO </v>
      </c>
      <c r="C10" s="135"/>
      <c r="D10" s="135"/>
      <c r="E10" s="135"/>
      <c r="F10" s="136"/>
      <c r="G10" s="197" t="str">
        <f>Solicitud!G9</f>
        <v xml:space="preserve">LOPEZ </v>
      </c>
      <c r="H10" s="198"/>
      <c r="I10" s="135"/>
      <c r="J10" s="135"/>
      <c r="K10" s="136"/>
      <c r="L10" s="134" t="str">
        <f>Solicitud!L9</f>
        <v>KARLA GUADALUPE</v>
      </c>
      <c r="M10" s="135"/>
      <c r="N10" s="135"/>
      <c r="O10" s="135"/>
      <c r="P10" s="136"/>
      <c r="Q10" s="134" t="str">
        <f>Solicitud!B20</f>
        <v>CHIHUAHUA</v>
      </c>
      <c r="R10" s="135"/>
      <c r="S10" s="135"/>
      <c r="T10" s="135"/>
      <c r="U10" s="135"/>
      <c r="V10" s="135"/>
      <c r="W10" s="135"/>
      <c r="X10" s="136"/>
      <c r="Y10" s="134" t="str">
        <f>Solicitud!B28</f>
        <v>INDUSTRIAL</v>
      </c>
      <c r="Z10" s="135"/>
      <c r="AA10" s="135"/>
      <c r="AB10" s="135"/>
      <c r="AC10" s="135"/>
      <c r="AD10" s="136"/>
      <c r="AE10" s="134">
        <f>Solicitud!H28</f>
        <v>2</v>
      </c>
      <c r="AF10" s="135"/>
      <c r="AG10" s="135"/>
      <c r="AH10" s="136"/>
    </row>
    <row r="11" spans="2:42" ht="15.75" thickBot="1" x14ac:dyDescent="0.3">
      <c r="B11" s="128" t="s">
        <v>75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28" t="s">
        <v>168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169</v>
      </c>
      <c r="Z11" s="129"/>
      <c r="AA11" s="129"/>
      <c r="AB11" s="129"/>
      <c r="AC11" s="129"/>
      <c r="AD11" s="129"/>
      <c r="AE11" s="129"/>
      <c r="AF11" s="129"/>
      <c r="AG11" s="129"/>
      <c r="AH11" s="130"/>
    </row>
    <row r="12" spans="2:42" x14ac:dyDescent="0.25">
      <c r="B12" s="157" t="str">
        <f>Solicitud!B25</f>
        <v xml:space="preserve">LA VACA LOLA 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57" t="str">
        <f>Solicitud!L25</f>
        <v xml:space="preserve">ELABORACION DE QUESO 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9"/>
      <c r="Y12" s="157" t="str">
        <f>Solicitud!Y25</f>
        <v xml:space="preserve">PECUARIA AGROINDUSTRIAL </v>
      </c>
      <c r="Z12" s="158"/>
      <c r="AA12" s="158"/>
      <c r="AB12" s="158"/>
      <c r="AC12" s="158"/>
      <c r="AD12" s="158"/>
      <c r="AE12" s="158"/>
      <c r="AF12" s="158"/>
      <c r="AG12" s="158"/>
      <c r="AH12" s="159"/>
    </row>
    <row r="13" spans="2:42" ht="15.75" thickBot="1" x14ac:dyDescent="0.3">
      <c r="B13" s="160"/>
      <c r="C13" s="161"/>
      <c r="D13" s="161"/>
      <c r="E13" s="161"/>
      <c r="F13" s="161"/>
      <c r="G13" s="161"/>
      <c r="H13" s="161"/>
      <c r="I13" s="161"/>
      <c r="J13" s="161"/>
      <c r="K13" s="162"/>
      <c r="L13" s="160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2"/>
      <c r="Y13" s="160"/>
      <c r="Z13" s="161"/>
      <c r="AA13" s="161"/>
      <c r="AB13" s="161"/>
      <c r="AC13" s="161"/>
      <c r="AD13" s="161"/>
      <c r="AE13" s="161"/>
      <c r="AF13" s="161"/>
      <c r="AG13" s="161"/>
      <c r="AH13" s="162"/>
    </row>
    <row r="14" spans="2:42" ht="15.75" thickBot="1" x14ac:dyDescent="0.3">
      <c r="B14" s="128" t="s">
        <v>78</v>
      </c>
      <c r="C14" s="129"/>
      <c r="D14" s="129"/>
      <c r="E14" s="129"/>
      <c r="F14" s="130"/>
      <c r="G14" s="128" t="s">
        <v>79</v>
      </c>
      <c r="H14" s="129"/>
      <c r="I14" s="129"/>
      <c r="J14" s="129"/>
      <c r="K14" s="540"/>
      <c r="L14" s="540"/>
      <c r="M14" s="540"/>
      <c r="N14" s="128" t="s">
        <v>373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28" t="s">
        <v>69</v>
      </c>
      <c r="AC14" s="129"/>
      <c r="AD14" s="129"/>
      <c r="AE14" s="129"/>
      <c r="AF14" s="129"/>
      <c r="AG14" s="129"/>
      <c r="AH14" s="130"/>
      <c r="AK14" s="542"/>
      <c r="AL14" s="542"/>
      <c r="AM14" s="542"/>
      <c r="AN14" s="542"/>
      <c r="AO14" s="542"/>
      <c r="AP14" s="542"/>
    </row>
    <row r="15" spans="2:42" ht="15.75" thickBot="1" x14ac:dyDescent="0.3">
      <c r="B15" s="134">
        <f>Solicitud!L28</f>
        <v>4</v>
      </c>
      <c r="C15" s="135"/>
      <c r="D15" s="135"/>
      <c r="E15" s="135"/>
      <c r="F15" s="136"/>
      <c r="G15" s="134">
        <f>Solicitud!Q28</f>
        <v>4</v>
      </c>
      <c r="H15" s="135"/>
      <c r="I15" s="135"/>
      <c r="J15" s="135"/>
      <c r="K15" s="135"/>
      <c r="L15" s="135"/>
      <c r="M15" s="135"/>
      <c r="N15" s="125">
        <f>Solicitud!W20</f>
        <v>6144200000</v>
      </c>
      <c r="O15" s="126"/>
      <c r="P15" s="126"/>
      <c r="Q15" s="126"/>
      <c r="R15" s="126"/>
      <c r="S15" s="126"/>
      <c r="T15" s="127"/>
      <c r="U15" s="125">
        <f>Solicitud!AC20</f>
        <v>0</v>
      </c>
      <c r="V15" s="126"/>
      <c r="W15" s="126"/>
      <c r="X15" s="126"/>
      <c r="Y15" s="126"/>
      <c r="Z15" s="126"/>
      <c r="AA15" s="127"/>
      <c r="AB15" s="134" t="str">
        <f>Solicitud!J20</f>
        <v>CHIHUAHUA</v>
      </c>
      <c r="AC15" s="135"/>
      <c r="AD15" s="135"/>
      <c r="AE15" s="135"/>
      <c r="AF15" s="135"/>
      <c r="AG15" s="135"/>
      <c r="AH15" s="136"/>
      <c r="AK15" s="542"/>
      <c r="AL15" s="542"/>
      <c r="AM15" s="542"/>
      <c r="AN15" s="542"/>
      <c r="AO15" s="542"/>
      <c r="AP15" s="542"/>
    </row>
    <row r="16" spans="2:42" x14ac:dyDescent="0.25">
      <c r="B16" s="202" t="s">
        <v>82</v>
      </c>
      <c r="C16" s="203"/>
      <c r="D16" s="203"/>
      <c r="E16" s="203"/>
      <c r="F16" s="203"/>
      <c r="G16" s="204"/>
      <c r="H16" s="157" t="str">
        <f>Solicitud!H29</f>
        <v xml:space="preserve">20 AÑOS DE EXPERIENCIA COMO FAMILIA EN LA ELABORACION DE PRODUCTOS DERIVADOS DE LA LECHE Y 2 AÑOS DADOS DE ALTA EN HACIENDA 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2:54" ht="15.75" thickBot="1" x14ac:dyDescent="0.3">
      <c r="B17" s="205"/>
      <c r="C17" s="206"/>
      <c r="D17" s="206"/>
      <c r="E17" s="206"/>
      <c r="F17" s="206"/>
      <c r="G17" s="207"/>
      <c r="H17" s="160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2"/>
      <c r="AN17" s="5"/>
    </row>
    <row r="18" spans="2:54" x14ac:dyDescent="0.25">
      <c r="B18" s="547" t="s">
        <v>170</v>
      </c>
      <c r="C18" s="548"/>
      <c r="D18" s="548"/>
      <c r="E18" s="548"/>
      <c r="F18" s="548"/>
      <c r="G18" s="549"/>
      <c r="H18" s="157" t="str">
        <f>Solicitud!H31</f>
        <v xml:space="preserve">REQUERIMOS EQUIPOS DE REFRIGERACIÓN PARA ALMACENAR LOS QUESOS 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</row>
    <row r="19" spans="2:54" ht="15.75" thickBot="1" x14ac:dyDescent="0.3">
      <c r="B19" s="550"/>
      <c r="C19" s="551"/>
      <c r="D19" s="551"/>
      <c r="E19" s="551"/>
      <c r="F19" s="551"/>
      <c r="G19" s="552"/>
      <c r="H19" s="160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</row>
    <row r="20" spans="2:54" ht="15.75" thickBot="1" x14ac:dyDescent="0.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2:54" ht="15.75" thickBot="1" x14ac:dyDescent="0.3">
      <c r="B21" s="150" t="s">
        <v>526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O21" s="8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2:54" ht="15.75" thickBot="1" x14ac:dyDescent="0.3">
      <c r="B22" s="128" t="s">
        <v>527</v>
      </c>
      <c r="C22" s="129"/>
      <c r="D22" s="129"/>
      <c r="E22" s="129"/>
      <c r="F22" s="128"/>
      <c r="G22" s="129"/>
      <c r="H22" s="129"/>
      <c r="I22" s="129"/>
      <c r="J22" s="130"/>
      <c r="K22" s="544"/>
      <c r="L22" s="545"/>
      <c r="M22" s="545"/>
      <c r="N22" s="545"/>
      <c r="O22" s="546"/>
      <c r="P22" s="128"/>
      <c r="Q22" s="129"/>
      <c r="R22" s="129"/>
      <c r="S22" s="130"/>
      <c r="T22" s="128"/>
      <c r="U22" s="129"/>
      <c r="V22" s="129"/>
      <c r="W22" s="129"/>
      <c r="X22" s="130"/>
      <c r="Y22" s="128"/>
      <c r="Z22" s="129"/>
      <c r="AA22" s="129"/>
      <c r="AB22" s="129"/>
      <c r="AC22" s="129"/>
      <c r="AD22" s="129"/>
      <c r="AE22" s="129"/>
      <c r="AF22" s="129"/>
      <c r="AG22" s="129"/>
      <c r="AH22" s="130"/>
      <c r="AO22" s="3"/>
      <c r="AP22" s="3"/>
      <c r="AQ22" s="3"/>
      <c r="AR22" s="3"/>
      <c r="AS22" s="3"/>
      <c r="AT22" s="3"/>
      <c r="AU22" s="3"/>
      <c r="AV22" s="3"/>
      <c r="AW22" s="3"/>
      <c r="AX22" s="6"/>
      <c r="AY22" s="6"/>
      <c r="AZ22" s="6"/>
      <c r="BA22" s="6"/>
      <c r="BB22" s="6"/>
    </row>
    <row r="23" spans="2:54" ht="15.75" thickBot="1" x14ac:dyDescent="0.3">
      <c r="B23" s="134"/>
      <c r="C23" s="135"/>
      <c r="D23" s="135"/>
      <c r="E23" s="136"/>
      <c r="F23" s="134"/>
      <c r="G23" s="135"/>
      <c r="H23" s="135"/>
      <c r="I23" s="135"/>
      <c r="J23" s="136"/>
      <c r="K23" s="134"/>
      <c r="L23" s="135"/>
      <c r="M23" s="135"/>
      <c r="N23" s="135"/>
      <c r="O23" s="136"/>
      <c r="P23" s="134"/>
      <c r="Q23" s="135"/>
      <c r="R23" s="135"/>
      <c r="S23" s="136"/>
      <c r="T23" s="208"/>
      <c r="U23" s="209"/>
      <c r="V23" s="209"/>
      <c r="W23" s="209"/>
      <c r="X23" s="210"/>
      <c r="Y23" s="134"/>
      <c r="Z23" s="135"/>
      <c r="AA23" s="135"/>
      <c r="AB23" s="135"/>
      <c r="AC23" s="135"/>
      <c r="AD23" s="135"/>
      <c r="AE23" s="135"/>
      <c r="AF23" s="135"/>
      <c r="AG23" s="135"/>
      <c r="AH23" s="136"/>
      <c r="AO23" s="3"/>
      <c r="AP23" s="3"/>
      <c r="AQ23" s="3"/>
      <c r="AR23" s="3"/>
      <c r="AS23" s="3"/>
      <c r="AT23" s="3"/>
      <c r="AU23" s="3"/>
      <c r="AV23" s="3"/>
      <c r="AW23" s="3"/>
      <c r="AX23" s="6"/>
      <c r="AY23" s="6"/>
      <c r="AZ23" s="6"/>
      <c r="BA23" s="6"/>
      <c r="BB23" s="6"/>
    </row>
    <row r="24" spans="2:54" ht="15" customHeight="1" x14ac:dyDescent="0.25">
      <c r="B24" s="202" t="s">
        <v>535</v>
      </c>
      <c r="C24" s="203"/>
      <c r="D24" s="203"/>
      <c r="E24" s="203"/>
      <c r="F24" s="203"/>
      <c r="G24" s="203"/>
      <c r="H24" s="203"/>
      <c r="I24" s="204"/>
      <c r="J24" s="157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  <c r="AO24" s="3"/>
      <c r="AP24" s="3"/>
      <c r="AQ24" s="3"/>
      <c r="AR24" s="3"/>
      <c r="AS24" s="3"/>
      <c r="AT24" s="3"/>
      <c r="AU24" s="3"/>
      <c r="AV24" s="3"/>
      <c r="AW24" s="3"/>
      <c r="AX24" s="6"/>
      <c r="AY24" s="6"/>
      <c r="AZ24" s="6"/>
      <c r="BA24" s="6"/>
      <c r="BB24" s="6"/>
    </row>
    <row r="25" spans="2:54" x14ac:dyDescent="0.25">
      <c r="B25" s="572"/>
      <c r="C25" s="573"/>
      <c r="D25" s="573"/>
      <c r="E25" s="573"/>
      <c r="F25" s="573"/>
      <c r="G25" s="573"/>
      <c r="H25" s="573"/>
      <c r="I25" s="574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5"/>
      <c r="AO25" s="3"/>
      <c r="AP25" s="3"/>
      <c r="AQ25" s="3"/>
      <c r="AR25" s="3"/>
      <c r="AS25" s="3"/>
      <c r="AT25" s="3"/>
      <c r="AU25" s="3"/>
      <c r="AV25" s="3"/>
      <c r="AW25" s="3"/>
      <c r="AX25" s="6"/>
      <c r="AY25" s="6"/>
      <c r="AZ25" s="6"/>
      <c r="BA25" s="6"/>
      <c r="BB25" s="6"/>
    </row>
    <row r="26" spans="2:54" ht="15.75" thickBot="1" x14ac:dyDescent="0.3">
      <c r="B26" s="205"/>
      <c r="C26" s="206"/>
      <c r="D26" s="206"/>
      <c r="E26" s="206"/>
      <c r="F26" s="206"/>
      <c r="G26" s="206"/>
      <c r="H26" s="206"/>
      <c r="I26" s="207"/>
      <c r="J26" s="160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O26" s="3"/>
      <c r="AP26" s="3"/>
      <c r="AQ26" s="3"/>
      <c r="AR26" s="3"/>
      <c r="AS26" s="3"/>
      <c r="AT26" s="3"/>
      <c r="AU26" s="3"/>
      <c r="AV26" s="3"/>
      <c r="AW26" s="3"/>
      <c r="AX26" s="6"/>
      <c r="AY26" s="6"/>
      <c r="AZ26" s="6"/>
      <c r="BA26" s="6"/>
      <c r="BB26" s="6"/>
    </row>
    <row r="27" spans="2:54" ht="15.75" thickBot="1" x14ac:dyDescent="0.3">
      <c r="B27" s="150" t="s">
        <v>374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O27" s="3"/>
      <c r="AP27" s="3"/>
      <c r="AQ27" s="3"/>
      <c r="AR27" s="3"/>
      <c r="AS27" s="3"/>
      <c r="AT27" s="3"/>
      <c r="AU27" s="3"/>
      <c r="AV27" s="3"/>
      <c r="AW27" s="3"/>
      <c r="AX27" s="6"/>
      <c r="AY27" s="6"/>
      <c r="AZ27" s="6"/>
      <c r="BA27" s="6"/>
      <c r="BB27" s="6"/>
    </row>
    <row r="28" spans="2:54" ht="15.75" thickBot="1" x14ac:dyDescent="0.3">
      <c r="B28" s="171"/>
      <c r="C28" s="172"/>
      <c r="D28" s="172"/>
      <c r="E28" s="172"/>
      <c r="F28" s="172"/>
      <c r="G28" s="172"/>
      <c r="H28" s="172"/>
      <c r="I28" s="172"/>
      <c r="J28" s="172"/>
      <c r="K28" s="565"/>
      <c r="L28" s="565"/>
      <c r="M28" s="565"/>
      <c r="N28" s="565"/>
      <c r="O28" s="565"/>
      <c r="P28" s="10"/>
      <c r="Q28" s="171" t="s">
        <v>133</v>
      </c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O28" s="3"/>
      <c r="AP28" s="3"/>
      <c r="AQ28" s="3"/>
      <c r="AR28" s="3"/>
      <c r="AS28" s="3"/>
      <c r="AT28" s="3"/>
      <c r="AU28" s="3"/>
      <c r="AV28" s="3"/>
      <c r="AW28" s="3"/>
      <c r="AX28" s="6"/>
      <c r="AY28" s="6"/>
      <c r="AZ28" s="6"/>
      <c r="BA28" s="6"/>
      <c r="BB28" s="6"/>
    </row>
    <row r="29" spans="2:54" ht="18.75" customHeight="1" x14ac:dyDescent="0.25">
      <c r="B29" s="566" t="s">
        <v>132</v>
      </c>
      <c r="C29" s="567"/>
      <c r="D29" s="567"/>
      <c r="E29" s="567"/>
      <c r="F29" s="567"/>
      <c r="G29" s="567"/>
      <c r="H29" s="567"/>
      <c r="I29" s="567"/>
      <c r="J29" s="568"/>
      <c r="K29" s="569">
        <f>Ventas!AK45</f>
        <v>32005.5</v>
      </c>
      <c r="L29" s="570"/>
      <c r="M29" s="570"/>
      <c r="N29" s="570"/>
      <c r="O29" s="571"/>
      <c r="P29" s="10"/>
      <c r="Q29" s="543" t="s">
        <v>504</v>
      </c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1"/>
      <c r="AO29" s="3"/>
      <c r="AP29" s="3"/>
      <c r="AQ29" s="3"/>
      <c r="AR29" s="3"/>
      <c r="AS29" s="3"/>
      <c r="AT29" s="3"/>
      <c r="AU29" s="3"/>
      <c r="AV29" s="3"/>
      <c r="AW29" s="3"/>
      <c r="AX29" s="6"/>
      <c r="AY29" s="6"/>
      <c r="AZ29" s="6"/>
      <c r="BA29" s="6"/>
      <c r="BB29" s="6"/>
    </row>
    <row r="30" spans="2:54" ht="30" customHeight="1" x14ac:dyDescent="0.25">
      <c r="B30" s="523" t="s">
        <v>131</v>
      </c>
      <c r="C30" s="524"/>
      <c r="D30" s="524"/>
      <c r="E30" s="524"/>
      <c r="F30" s="524"/>
      <c r="G30" s="524"/>
      <c r="H30" s="524"/>
      <c r="I30" s="524"/>
      <c r="J30" s="525"/>
      <c r="K30" s="562">
        <f>Ventas!AH26+Ventas!Q44</f>
        <v>21550</v>
      </c>
      <c r="L30" s="563"/>
      <c r="M30" s="563"/>
      <c r="N30" s="563"/>
      <c r="O30" s="564"/>
      <c r="P30" s="10"/>
      <c r="Q30" s="536" t="s">
        <v>505</v>
      </c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8"/>
    </row>
    <row r="31" spans="2:54" x14ac:dyDescent="0.25">
      <c r="B31" s="523" t="s">
        <v>375</v>
      </c>
      <c r="C31" s="524"/>
      <c r="D31" s="524"/>
      <c r="E31" s="524"/>
      <c r="F31" s="524"/>
      <c r="G31" s="524"/>
      <c r="H31" s="524"/>
      <c r="I31" s="524"/>
      <c r="J31" s="525"/>
      <c r="K31" s="562">
        <f>F23</f>
        <v>0</v>
      </c>
      <c r="L31" s="563"/>
      <c r="M31" s="563"/>
      <c r="N31" s="563"/>
      <c r="O31" s="564"/>
      <c r="P31" s="10"/>
      <c r="Q31" s="536" t="s">
        <v>506</v>
      </c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8"/>
    </row>
    <row r="32" spans="2:54" x14ac:dyDescent="0.25">
      <c r="B32" s="523" t="s">
        <v>130</v>
      </c>
      <c r="C32" s="524"/>
      <c r="D32" s="524"/>
      <c r="E32" s="524"/>
      <c r="F32" s="524"/>
      <c r="G32" s="524"/>
      <c r="H32" s="524"/>
      <c r="I32" s="524"/>
      <c r="J32" s="525"/>
      <c r="K32" s="562">
        <f>K30+K31</f>
        <v>21550</v>
      </c>
      <c r="L32" s="563"/>
      <c r="M32" s="563"/>
      <c r="N32" s="563"/>
      <c r="O32" s="564"/>
      <c r="P32" s="10"/>
      <c r="Q32" s="536" t="s">
        <v>507</v>
      </c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8"/>
    </row>
    <row r="33" spans="2:54" ht="15.75" thickBot="1" x14ac:dyDescent="0.3">
      <c r="B33" s="523" t="s">
        <v>129</v>
      </c>
      <c r="C33" s="524"/>
      <c r="D33" s="524"/>
      <c r="E33" s="524"/>
      <c r="F33" s="524"/>
      <c r="G33" s="524"/>
      <c r="H33" s="524"/>
      <c r="I33" s="524"/>
      <c r="J33" s="525"/>
      <c r="K33" s="562">
        <f>K29-K32</f>
        <v>10455.5</v>
      </c>
      <c r="L33" s="563"/>
      <c r="M33" s="563"/>
      <c r="N33" s="563"/>
      <c r="O33" s="564"/>
      <c r="P33" s="10"/>
      <c r="Q33" s="536" t="s">
        <v>508</v>
      </c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8"/>
    </row>
    <row r="34" spans="2:54" ht="41.25" customHeight="1" thickBot="1" x14ac:dyDescent="0.3">
      <c r="B34" s="128" t="s">
        <v>128</v>
      </c>
      <c r="C34" s="129"/>
      <c r="D34" s="129"/>
      <c r="E34" s="129"/>
      <c r="F34" s="129"/>
      <c r="G34" s="129"/>
      <c r="H34" s="129"/>
      <c r="I34" s="129"/>
      <c r="J34" s="130"/>
      <c r="K34" s="528">
        <f>+K29-K33</f>
        <v>21550</v>
      </c>
      <c r="L34" s="529"/>
      <c r="M34" s="529"/>
      <c r="N34" s="529"/>
      <c r="O34" s="530"/>
      <c r="P34" s="10"/>
      <c r="Q34" s="531" t="s">
        <v>509</v>
      </c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3"/>
    </row>
    <row r="35" spans="2:54" ht="16.5" thickBot="1" x14ac:dyDescent="0.3">
      <c r="B35" s="128" t="s">
        <v>127</v>
      </c>
      <c r="C35" s="129"/>
      <c r="D35" s="129"/>
      <c r="E35" s="129"/>
      <c r="F35" s="129"/>
      <c r="G35" s="129"/>
      <c r="H35" s="129"/>
      <c r="I35" s="129"/>
      <c r="J35" s="129"/>
      <c r="K35" s="534"/>
      <c r="L35" s="535"/>
      <c r="M35" s="535"/>
      <c r="N35" s="535"/>
      <c r="O35" s="535"/>
      <c r="P35" s="14"/>
      <c r="Q35" s="14"/>
      <c r="R35" s="14"/>
      <c r="S35" s="14"/>
      <c r="T35" s="15"/>
      <c r="U35" s="15"/>
      <c r="V35" s="15"/>
      <c r="W35" s="73"/>
      <c r="X35" s="15"/>
      <c r="Y35" s="15"/>
      <c r="Z35" s="526" t="s">
        <v>83</v>
      </c>
      <c r="AA35" s="527"/>
      <c r="AB35" s="11"/>
      <c r="AC35" s="16"/>
      <c r="AD35" s="16"/>
      <c r="AE35" s="16"/>
      <c r="AF35" s="526" t="s">
        <v>84</v>
      </c>
      <c r="AG35" s="527"/>
      <c r="AH35" s="11"/>
    </row>
    <row r="36" spans="2:54" ht="15.75" thickBot="1" x14ac:dyDescent="0.3">
      <c r="B36" s="555" t="s">
        <v>126</v>
      </c>
      <c r="C36" s="556"/>
      <c r="D36" s="556"/>
      <c r="E36" s="556"/>
      <c r="F36" s="556"/>
      <c r="G36" s="556"/>
      <c r="H36" s="556"/>
      <c r="I36" s="556"/>
      <c r="J36" s="556"/>
      <c r="K36" s="557"/>
      <c r="L36" s="558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559"/>
    </row>
    <row r="37" spans="2:54" ht="15.75" thickBot="1" x14ac:dyDescent="0.3">
      <c r="B37" s="128" t="s">
        <v>528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560" t="s">
        <v>125</v>
      </c>
      <c r="R37" s="180"/>
      <c r="S37" s="180"/>
      <c r="T37" s="180"/>
      <c r="U37" s="181"/>
      <c r="V37" s="17"/>
      <c r="W37" s="180" t="s">
        <v>124</v>
      </c>
      <c r="X37" s="180"/>
      <c r="Y37" s="180"/>
      <c r="Z37" s="180"/>
      <c r="AA37" s="181"/>
      <c r="AB37" s="17"/>
      <c r="AC37" s="180" t="s">
        <v>123</v>
      </c>
      <c r="AD37" s="180"/>
      <c r="AE37" s="180"/>
      <c r="AF37" s="180"/>
      <c r="AG37" s="181"/>
      <c r="AH37" s="17"/>
    </row>
    <row r="38" spans="2:54" ht="15.75" thickBot="1" x14ac:dyDescent="0.3">
      <c r="B38" s="150" t="s">
        <v>538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2"/>
    </row>
    <row r="39" spans="2:54" x14ac:dyDescent="0.25">
      <c r="B39" s="119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120"/>
      <c r="AO39" s="561"/>
      <c r="AP39" s="561"/>
      <c r="AQ39" s="561"/>
      <c r="AR39" s="561"/>
      <c r="AS39" s="561"/>
      <c r="AT39" s="561"/>
      <c r="AU39" s="561"/>
      <c r="AV39" s="561"/>
      <c r="AW39" s="561"/>
      <c r="AX39" s="554"/>
      <c r="AY39" s="554"/>
      <c r="AZ39" s="554"/>
      <c r="BA39" s="554"/>
      <c r="BB39" s="554"/>
    </row>
    <row r="40" spans="2:54" x14ac:dyDescent="0.25">
      <c r="B40" s="119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120"/>
    </row>
    <row r="41" spans="2:54" x14ac:dyDescent="0.25">
      <c r="B41" s="11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120"/>
    </row>
    <row r="42" spans="2:54" x14ac:dyDescent="0.25">
      <c r="B42" s="11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120"/>
    </row>
    <row r="43" spans="2:54" x14ac:dyDescent="0.25">
      <c r="B43" s="11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120"/>
    </row>
    <row r="44" spans="2:54" x14ac:dyDescent="0.25">
      <c r="B44" s="11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120"/>
    </row>
    <row r="45" spans="2:54" x14ac:dyDescent="0.25">
      <c r="B45" s="11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120"/>
    </row>
    <row r="46" spans="2:54" x14ac:dyDescent="0.25">
      <c r="B46" s="11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120"/>
    </row>
    <row r="47" spans="2:54" x14ac:dyDescent="0.25">
      <c r="B47" s="119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120"/>
    </row>
    <row r="48" spans="2:54" x14ac:dyDescent="0.25">
      <c r="B48" s="11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120"/>
    </row>
    <row r="49" spans="2:34" x14ac:dyDescent="0.25">
      <c r="B49" s="119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120"/>
    </row>
    <row r="50" spans="2:34" x14ac:dyDescent="0.25">
      <c r="B50" s="11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120"/>
    </row>
    <row r="51" spans="2:34" ht="15.75" thickBot="1" x14ac:dyDescent="0.3">
      <c r="B51" s="76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21"/>
    </row>
    <row r="52" spans="2:34" ht="15.75" thickBot="1" x14ac:dyDescent="0.3">
      <c r="B52" s="150" t="s">
        <v>534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</row>
    <row r="53" spans="2:34" x14ac:dyDescent="0.2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/>
    </row>
    <row r="54" spans="2:34" x14ac:dyDescent="0.25">
      <c r="B54" s="5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8"/>
    </row>
    <row r="55" spans="2:34" ht="15.75" thickBot="1" x14ac:dyDescent="0.3">
      <c r="B55" s="57"/>
      <c r="C55" s="53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6"/>
      <c r="R55" s="66"/>
      <c r="S55" s="66"/>
      <c r="T55" s="66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53"/>
      <c r="AH55" s="58"/>
    </row>
    <row r="56" spans="2:34" ht="15" customHeight="1" x14ac:dyDescent="0.25">
      <c r="B56" s="57"/>
      <c r="C56" s="53"/>
      <c r="D56" s="519" t="s">
        <v>529</v>
      </c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66"/>
      <c r="Q56" s="66"/>
      <c r="R56" s="66"/>
      <c r="S56" s="66"/>
      <c r="T56" s="66"/>
      <c r="U56" s="521" t="s">
        <v>530</v>
      </c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3"/>
      <c r="AH56" s="58"/>
    </row>
    <row r="57" spans="2:34" x14ac:dyDescent="0.25">
      <c r="B57" s="57"/>
      <c r="C57" s="5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53"/>
      <c r="AH57" s="58"/>
    </row>
    <row r="58" spans="2:34" x14ac:dyDescent="0.25">
      <c r="B58" s="57"/>
      <c r="C58" s="5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53"/>
      <c r="AH58" s="58"/>
    </row>
    <row r="59" spans="2:34" x14ac:dyDescent="0.25">
      <c r="B59" s="57"/>
      <c r="C59" s="5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53"/>
      <c r="AH59" s="58"/>
    </row>
    <row r="60" spans="2:34" ht="15.75" thickBot="1" x14ac:dyDescent="0.3">
      <c r="B60" s="57"/>
      <c r="C60" s="5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  <c r="Q60" s="66"/>
      <c r="R60" s="66"/>
      <c r="S60" s="66"/>
      <c r="T60" s="66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53"/>
      <c r="AH60" s="58"/>
    </row>
    <row r="61" spans="2:34" x14ac:dyDescent="0.25">
      <c r="B61" s="57"/>
      <c r="C61" s="53"/>
      <c r="D61" s="519" t="s">
        <v>531</v>
      </c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66"/>
      <c r="Q61" s="66"/>
      <c r="R61" s="66"/>
      <c r="S61" s="66"/>
      <c r="T61" s="66"/>
      <c r="U61" s="519" t="s">
        <v>532</v>
      </c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3"/>
      <c r="AH61" s="58"/>
    </row>
    <row r="62" spans="2:34" x14ac:dyDescent="0.25">
      <c r="B62" s="57"/>
      <c r="C62" s="53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66"/>
      <c r="Q62" s="66"/>
      <c r="R62" s="66"/>
      <c r="S62" s="66"/>
      <c r="T62" s="66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3"/>
      <c r="AH62" s="58"/>
    </row>
    <row r="63" spans="2:34" x14ac:dyDescent="0.25">
      <c r="B63" s="57"/>
      <c r="C63" s="53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53"/>
      <c r="AH63" s="58"/>
    </row>
    <row r="64" spans="2:34" x14ac:dyDescent="0.25">
      <c r="B64" s="57"/>
      <c r="C64" s="53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53"/>
      <c r="AH64" s="58"/>
    </row>
    <row r="65" spans="2:34" ht="15.75" customHeight="1" thickBot="1" x14ac:dyDescent="0.3"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1"/>
    </row>
    <row r="66" spans="2:34" x14ac:dyDescent="0.25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2:34" x14ac:dyDescent="0.25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2:34" x14ac:dyDescent="0.25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2:34" x14ac:dyDescent="0.25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2:34" x14ac:dyDescent="0.25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2:34" x14ac:dyDescent="0.25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  <row r="72" spans="2:34" x14ac:dyDescent="0.25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</row>
    <row r="73" spans="2:34" x14ac:dyDescent="0.25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</row>
    <row r="74" spans="2:34" x14ac:dyDescent="0.2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2:34" x14ac:dyDescent="0.2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</row>
    <row r="76" spans="2:34" x14ac:dyDescent="0.2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</row>
    <row r="77" spans="2:34" x14ac:dyDescent="0.2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2:34" x14ac:dyDescent="0.2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2:34" x14ac:dyDescent="0.25"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2:34" ht="15.75" thickBot="1" x14ac:dyDescent="0.3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</row>
  </sheetData>
  <sheetProtection password="E9FD" sheet="1" formatCells="0" formatColumns="0" formatRows="0"/>
  <mergeCells count="98">
    <mergeCell ref="B30:J30"/>
    <mergeCell ref="Q10:X10"/>
    <mergeCell ref="Y10:AD10"/>
    <mergeCell ref="K28:O28"/>
    <mergeCell ref="B29:J29"/>
    <mergeCell ref="K30:O30"/>
    <mergeCell ref="K29:O29"/>
    <mergeCell ref="B22:E22"/>
    <mergeCell ref="P22:S22"/>
    <mergeCell ref="B27:AH27"/>
    <mergeCell ref="B28:J28"/>
    <mergeCell ref="Q28:AH28"/>
    <mergeCell ref="B24:I26"/>
    <mergeCell ref="J24:AH26"/>
    <mergeCell ref="K23:O23"/>
    <mergeCell ref="F22:J22"/>
    <mergeCell ref="B11:K11"/>
    <mergeCell ref="G9:K9"/>
    <mergeCell ref="AE9:AH9"/>
    <mergeCell ref="AE10:AH10"/>
    <mergeCell ref="Q9:X9"/>
    <mergeCell ref="Q32:AH32"/>
    <mergeCell ref="Q31:AH31"/>
    <mergeCell ref="K33:O33"/>
    <mergeCell ref="K32:O32"/>
    <mergeCell ref="B31:J31"/>
    <mergeCell ref="B32:J32"/>
    <mergeCell ref="K31:O31"/>
    <mergeCell ref="AX39:BB39"/>
    <mergeCell ref="B36:K36"/>
    <mergeCell ref="L36:AH36"/>
    <mergeCell ref="B37:P37"/>
    <mergeCell ref="Q37:U37"/>
    <mergeCell ref="W37:AA37"/>
    <mergeCell ref="AC37:AG37"/>
    <mergeCell ref="AO39:AW39"/>
    <mergeCell ref="B38:AH38"/>
    <mergeCell ref="B23:E23"/>
    <mergeCell ref="F23:J23"/>
    <mergeCell ref="U4:AC4"/>
    <mergeCell ref="B18:G19"/>
    <mergeCell ref="B8:AH8"/>
    <mergeCell ref="B10:F10"/>
    <mergeCell ref="G10:K10"/>
    <mergeCell ref="L10:P10"/>
    <mergeCell ref="AD4:AH4"/>
    <mergeCell ref="AD5:AH5"/>
    <mergeCell ref="U6:AC6"/>
    <mergeCell ref="L9:P9"/>
    <mergeCell ref="AD6:AH6"/>
    <mergeCell ref="B4:S6"/>
    <mergeCell ref="B9:F9"/>
    <mergeCell ref="Y12:AH13"/>
    <mergeCell ref="Q30:AH30"/>
    <mergeCell ref="AK14:AP14"/>
    <mergeCell ref="AK15:AP15"/>
    <mergeCell ref="Y22:AH22"/>
    <mergeCell ref="P23:S23"/>
    <mergeCell ref="T22:X22"/>
    <mergeCell ref="T23:X23"/>
    <mergeCell ref="Y23:AH23"/>
    <mergeCell ref="Q29:AH29"/>
    <mergeCell ref="AB14:AH14"/>
    <mergeCell ref="N15:T15"/>
    <mergeCell ref="U15:AA15"/>
    <mergeCell ref="AB15:AH15"/>
    <mergeCell ref="N14:AA14"/>
    <mergeCell ref="K22:O22"/>
    <mergeCell ref="N1:AH1"/>
    <mergeCell ref="Y9:AD9"/>
    <mergeCell ref="Y11:AH11"/>
    <mergeCell ref="B21:AH21"/>
    <mergeCell ref="B12:K13"/>
    <mergeCell ref="B15:F15"/>
    <mergeCell ref="G15:M15"/>
    <mergeCell ref="B14:F14"/>
    <mergeCell ref="G14:M14"/>
    <mergeCell ref="L12:X13"/>
    <mergeCell ref="L11:X11"/>
    <mergeCell ref="B16:G17"/>
    <mergeCell ref="H16:AH17"/>
    <mergeCell ref="H18:AH19"/>
    <mergeCell ref="U5:AC5"/>
    <mergeCell ref="P2:AH2"/>
    <mergeCell ref="D56:O56"/>
    <mergeCell ref="U56:AF56"/>
    <mergeCell ref="D61:O62"/>
    <mergeCell ref="U61:AF62"/>
    <mergeCell ref="B33:J33"/>
    <mergeCell ref="B35:J35"/>
    <mergeCell ref="AF35:AG35"/>
    <mergeCell ref="Z35:AA35"/>
    <mergeCell ref="B34:J34"/>
    <mergeCell ref="K34:O34"/>
    <mergeCell ref="Q34:AH34"/>
    <mergeCell ref="K35:O35"/>
    <mergeCell ref="Q33:AH33"/>
    <mergeCell ref="B52:AH5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T16"/>
  <sheetViews>
    <sheetView topLeftCell="H1" workbookViewId="0">
      <selection activeCell="E10" sqref="E10"/>
    </sheetView>
  </sheetViews>
  <sheetFormatPr baseColWidth="10" defaultRowHeight="15" x14ac:dyDescent="0.25"/>
  <cols>
    <col min="1" max="1" width="45.7109375" style="2" customWidth="1"/>
    <col min="10" max="10" width="17.85546875" customWidth="1"/>
    <col min="33" max="33" width="13.85546875" customWidth="1"/>
    <col min="34" max="34" width="15.5703125" customWidth="1"/>
  </cols>
  <sheetData>
    <row r="1" spans="2:72" s="30" customFormat="1" x14ac:dyDescent="0.25">
      <c r="B1" s="30" t="s">
        <v>533</v>
      </c>
    </row>
    <row r="3" spans="2:72" s="37" customFormat="1" ht="28.5" customHeight="1" x14ac:dyDescent="0.25">
      <c r="B3" s="32" t="s">
        <v>107</v>
      </c>
      <c r="C3" s="32" t="s">
        <v>210</v>
      </c>
      <c r="D3" s="32" t="s">
        <v>211</v>
      </c>
      <c r="E3" s="32" t="s">
        <v>66</v>
      </c>
      <c r="F3" s="32" t="s">
        <v>212</v>
      </c>
      <c r="G3" s="32" t="s">
        <v>213</v>
      </c>
      <c r="H3" s="32" t="s">
        <v>67</v>
      </c>
      <c r="I3" s="32" t="s">
        <v>55</v>
      </c>
      <c r="J3" s="32" t="s">
        <v>214</v>
      </c>
      <c r="K3" s="33" t="s">
        <v>377</v>
      </c>
      <c r="L3" s="34" t="s">
        <v>189</v>
      </c>
      <c r="M3" s="34" t="s">
        <v>190</v>
      </c>
      <c r="N3" s="32" t="s">
        <v>191</v>
      </c>
      <c r="O3" s="32" t="s">
        <v>378</v>
      </c>
      <c r="P3" s="32" t="s">
        <v>61</v>
      </c>
      <c r="Q3" s="32" t="s">
        <v>192</v>
      </c>
      <c r="R3" s="32" t="s">
        <v>193</v>
      </c>
      <c r="S3" s="32" t="s">
        <v>194</v>
      </c>
      <c r="T3" s="32" t="s">
        <v>195</v>
      </c>
      <c r="U3" s="32" t="s">
        <v>196</v>
      </c>
      <c r="V3" s="32" t="s">
        <v>197</v>
      </c>
      <c r="W3" s="35" t="s">
        <v>198</v>
      </c>
      <c r="X3" s="32" t="s">
        <v>199</v>
      </c>
      <c r="Y3" s="32" t="s">
        <v>200</v>
      </c>
      <c r="Z3" s="32" t="s">
        <v>201</v>
      </c>
      <c r="AA3" s="32" t="s">
        <v>202</v>
      </c>
      <c r="AB3" s="32" t="s">
        <v>203</v>
      </c>
      <c r="AC3" s="32" t="s">
        <v>204</v>
      </c>
      <c r="AD3" s="32" t="s">
        <v>205</v>
      </c>
      <c r="AE3" s="33" t="s">
        <v>206</v>
      </c>
      <c r="AF3" s="35" t="s">
        <v>207</v>
      </c>
      <c r="AG3" s="36" t="s">
        <v>208</v>
      </c>
      <c r="AH3" s="35" t="s">
        <v>209</v>
      </c>
    </row>
    <row r="4" spans="2:72" s="29" customFormat="1" x14ac:dyDescent="0.25">
      <c r="B4" s="31" t="str">
        <f>Solicitud!B9</f>
        <v xml:space="preserve">TREJO </v>
      </c>
      <c r="C4" s="31" t="str">
        <f>Solicitud!G9</f>
        <v xml:space="preserve">LOPEZ </v>
      </c>
      <c r="D4" s="31" t="str">
        <f>Solicitud!L9</f>
        <v>KARLA GUADALUPE</v>
      </c>
      <c r="E4" s="31" t="str">
        <f>Solicitud!B18</f>
        <v xml:space="preserve">DE LA MISERIA </v>
      </c>
      <c r="F4" s="31">
        <f>Solicitud!Q18</f>
        <v>0</v>
      </c>
      <c r="G4" s="31">
        <f>Solicitud!M18</f>
        <v>704</v>
      </c>
      <c r="H4" s="31" t="str">
        <f>Solicitud!U18</f>
        <v xml:space="preserve">VILLA JUAREZ </v>
      </c>
      <c r="I4" s="31" t="str">
        <f>Solicitud!AA9</f>
        <v>M</v>
      </c>
      <c r="J4" s="31" t="str">
        <f>Solicitud!B13</f>
        <v>XXXXXXXXXXXXXXXXXX</v>
      </c>
      <c r="K4" s="31">
        <f>Solicitud!W20</f>
        <v>6144200000</v>
      </c>
      <c r="L4" s="31" t="str">
        <f>Solicitud!J20</f>
        <v>CHIHUAHUA</v>
      </c>
      <c r="M4" s="31" t="str">
        <f>Solicitud!B20</f>
        <v>CHIHUAHUA</v>
      </c>
      <c r="N4" s="31"/>
      <c r="O4" s="31"/>
      <c r="P4" s="31" t="str">
        <f>Solicitud!M13</f>
        <v>XXXXXXXXXXXX</v>
      </c>
      <c r="Q4" s="31"/>
      <c r="R4" s="31"/>
      <c r="S4" s="31"/>
      <c r="T4" s="38">
        <f>Ventas!R74</f>
        <v>46400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9">
        <f>Solicitud!Q9</f>
        <v>31221</v>
      </c>
      <c r="AH4" s="31" t="str">
        <f>Solicitud!B11</f>
        <v>CHIHUAHUA</v>
      </c>
    </row>
    <row r="6" spans="2:72" s="30" customFormat="1" x14ac:dyDescent="0.25">
      <c r="B6" s="30" t="s">
        <v>336</v>
      </c>
    </row>
    <row r="7" spans="2:72" x14ac:dyDescent="0.25">
      <c r="G7" s="29"/>
    </row>
    <row r="8" spans="2:72" s="40" customFormat="1" x14ac:dyDescent="0.25">
      <c r="B8" s="41" t="s">
        <v>215</v>
      </c>
      <c r="C8" s="42" t="s">
        <v>216</v>
      </c>
      <c r="D8" s="41" t="s">
        <v>217</v>
      </c>
      <c r="E8" s="41" t="s">
        <v>218</v>
      </c>
      <c r="F8" s="41" t="s">
        <v>219</v>
      </c>
      <c r="G8" s="43" t="s">
        <v>220</v>
      </c>
      <c r="H8" s="43" t="s">
        <v>221</v>
      </c>
      <c r="I8" s="43" t="s">
        <v>222</v>
      </c>
      <c r="J8" s="43" t="s">
        <v>223</v>
      </c>
      <c r="K8" s="42" t="s">
        <v>224</v>
      </c>
      <c r="L8" s="43" t="s">
        <v>225</v>
      </c>
      <c r="M8" s="43" t="s">
        <v>226</v>
      </c>
      <c r="N8" s="43" t="s">
        <v>227</v>
      </c>
      <c r="O8" s="43" t="s">
        <v>228</v>
      </c>
      <c r="P8" s="44" t="s">
        <v>229</v>
      </c>
      <c r="Q8" s="45" t="s">
        <v>230</v>
      </c>
      <c r="R8" s="45" t="s">
        <v>231</v>
      </c>
      <c r="S8" s="43" t="s">
        <v>232</v>
      </c>
      <c r="T8" s="43" t="s">
        <v>233</v>
      </c>
      <c r="U8" s="43" t="s">
        <v>234</v>
      </c>
      <c r="V8" s="45" t="s">
        <v>235</v>
      </c>
      <c r="W8" s="43" t="s">
        <v>236</v>
      </c>
      <c r="X8" s="45" t="s">
        <v>237</v>
      </c>
      <c r="Y8" s="43" t="s">
        <v>238</v>
      </c>
      <c r="Z8" s="42" t="s">
        <v>239</v>
      </c>
      <c r="AA8" s="42" t="s">
        <v>240</v>
      </c>
      <c r="AB8" s="43" t="s">
        <v>241</v>
      </c>
      <c r="AC8" s="46" t="s">
        <v>242</v>
      </c>
      <c r="AD8" s="43" t="s">
        <v>243</v>
      </c>
      <c r="AE8" s="43" t="s">
        <v>244</v>
      </c>
      <c r="AF8" s="45" t="s">
        <v>245</v>
      </c>
      <c r="AG8" s="42" t="s">
        <v>246</v>
      </c>
      <c r="AH8" s="46" t="s">
        <v>247</v>
      </c>
      <c r="AI8" s="43" t="s">
        <v>248</v>
      </c>
      <c r="AJ8" s="43" t="s">
        <v>249</v>
      </c>
      <c r="AK8" s="41" t="s">
        <v>250</v>
      </c>
      <c r="AL8" s="41" t="s">
        <v>251</v>
      </c>
      <c r="AM8" s="43" t="s">
        <v>252</v>
      </c>
      <c r="AN8" s="41" t="s">
        <v>253</v>
      </c>
      <c r="AO8" s="41" t="s">
        <v>254</v>
      </c>
      <c r="AP8" s="44" t="s">
        <v>255</v>
      </c>
      <c r="AQ8" s="41" t="s">
        <v>256</v>
      </c>
      <c r="AR8" s="41" t="s">
        <v>257</v>
      </c>
      <c r="AS8" s="43" t="s">
        <v>258</v>
      </c>
      <c r="AT8" s="41" t="s">
        <v>259</v>
      </c>
      <c r="AU8" s="41" t="s">
        <v>260</v>
      </c>
      <c r="AV8" s="43" t="s">
        <v>261</v>
      </c>
      <c r="AW8" s="41" t="s">
        <v>262</v>
      </c>
      <c r="AX8" s="43" t="s">
        <v>263</v>
      </c>
      <c r="AY8" s="41" t="s">
        <v>264</v>
      </c>
      <c r="AZ8" s="41" t="s">
        <v>265</v>
      </c>
      <c r="BA8" s="43" t="s">
        <v>266</v>
      </c>
      <c r="BB8" s="41" t="s">
        <v>267</v>
      </c>
      <c r="BC8" s="41" t="s">
        <v>268</v>
      </c>
      <c r="BD8" s="41" t="s">
        <v>269</v>
      </c>
      <c r="BE8" s="41" t="s">
        <v>270</v>
      </c>
      <c r="BF8" s="41" t="s">
        <v>271</v>
      </c>
      <c r="BG8" s="41" t="s">
        <v>272</v>
      </c>
      <c r="BH8" s="41" t="s">
        <v>273</v>
      </c>
      <c r="BI8" s="46" t="s">
        <v>274</v>
      </c>
      <c r="BJ8" s="46" t="s">
        <v>275</v>
      </c>
      <c r="BK8" s="41" t="s">
        <v>276</v>
      </c>
      <c r="BL8" s="44" t="s">
        <v>277</v>
      </c>
      <c r="BM8" s="44" t="s">
        <v>278</v>
      </c>
      <c r="BN8" s="44" t="s">
        <v>279</v>
      </c>
      <c r="BO8" s="44" t="s">
        <v>280</v>
      </c>
      <c r="BP8" s="44" t="s">
        <v>281</v>
      </c>
      <c r="BQ8" s="44" t="s">
        <v>282</v>
      </c>
      <c r="BR8" s="44" t="s">
        <v>283</v>
      </c>
      <c r="BS8" s="44" t="s">
        <v>284</v>
      </c>
      <c r="BT8" s="44" t="s">
        <v>285</v>
      </c>
    </row>
    <row r="9" spans="2:72" s="47" customFormat="1" ht="58.5" customHeight="1" x14ac:dyDescent="0.25">
      <c r="B9" s="48" t="s">
        <v>286</v>
      </c>
      <c r="C9" s="48" t="s">
        <v>287</v>
      </c>
      <c r="D9" s="48" t="s">
        <v>288</v>
      </c>
      <c r="E9" s="48" t="s">
        <v>289</v>
      </c>
      <c r="F9" s="48" t="s">
        <v>290</v>
      </c>
      <c r="G9" s="48" t="s">
        <v>291</v>
      </c>
      <c r="H9" s="48" t="s">
        <v>292</v>
      </c>
      <c r="I9" s="49" t="s">
        <v>293</v>
      </c>
      <c r="J9" s="48" t="s">
        <v>294</v>
      </c>
      <c r="K9" s="50" t="s">
        <v>295</v>
      </c>
      <c r="L9" s="49" t="s">
        <v>296</v>
      </c>
      <c r="M9" s="49" t="s">
        <v>297</v>
      </c>
      <c r="N9" s="48" t="s">
        <v>298</v>
      </c>
      <c r="O9" s="48" t="s">
        <v>299</v>
      </c>
      <c r="P9" s="48" t="s">
        <v>300</v>
      </c>
      <c r="Q9" s="49" t="s">
        <v>301</v>
      </c>
      <c r="R9" s="49" t="s">
        <v>301</v>
      </c>
      <c r="S9" s="49" t="s">
        <v>302</v>
      </c>
      <c r="T9" s="49" t="s">
        <v>303</v>
      </c>
      <c r="U9" s="49" t="s">
        <v>303</v>
      </c>
      <c r="V9" s="48" t="s">
        <v>304</v>
      </c>
      <c r="W9" s="49" t="s">
        <v>301</v>
      </c>
      <c r="X9" s="49" t="s">
        <v>301</v>
      </c>
      <c r="Y9" s="48" t="s">
        <v>305</v>
      </c>
      <c r="Z9" s="49" t="s">
        <v>306</v>
      </c>
      <c r="AA9" s="49" t="s">
        <v>301</v>
      </c>
      <c r="AB9" s="48" t="s">
        <v>307</v>
      </c>
      <c r="AC9" s="49" t="s">
        <v>308</v>
      </c>
      <c r="AD9" s="48" t="s">
        <v>309</v>
      </c>
      <c r="AE9" s="48" t="s">
        <v>310</v>
      </c>
      <c r="AF9" s="49" t="s">
        <v>301</v>
      </c>
      <c r="AG9" s="51" t="s">
        <v>311</v>
      </c>
      <c r="AH9" s="49" t="s">
        <v>301</v>
      </c>
      <c r="AI9" s="49" t="s">
        <v>301</v>
      </c>
      <c r="AJ9" s="48" t="s">
        <v>312</v>
      </c>
      <c r="AK9" s="48" t="s">
        <v>313</v>
      </c>
      <c r="AL9" s="48" t="s">
        <v>314</v>
      </c>
      <c r="AM9" s="48" t="s">
        <v>315</v>
      </c>
      <c r="AN9" s="48" t="s">
        <v>316</v>
      </c>
      <c r="AO9" s="52"/>
      <c r="AP9" s="52"/>
      <c r="AQ9" s="52"/>
      <c r="AR9" s="52"/>
      <c r="AS9" s="49" t="s">
        <v>317</v>
      </c>
      <c r="AT9" s="48" t="s">
        <v>318</v>
      </c>
      <c r="AU9" s="48" t="s">
        <v>319</v>
      </c>
      <c r="AV9" s="49" t="s">
        <v>320</v>
      </c>
      <c r="AW9" s="49" t="s">
        <v>321</v>
      </c>
      <c r="AX9" s="49" t="s">
        <v>322</v>
      </c>
      <c r="AY9" s="49" t="s">
        <v>323</v>
      </c>
      <c r="AZ9" s="49" t="s">
        <v>324</v>
      </c>
      <c r="BA9" s="49" t="s">
        <v>325</v>
      </c>
      <c r="BB9" s="575" t="s">
        <v>326</v>
      </c>
      <c r="BC9" s="575"/>
      <c r="BD9" s="575"/>
      <c r="BE9" s="575"/>
      <c r="BF9" s="575"/>
      <c r="BG9" s="575"/>
      <c r="BH9" s="575"/>
      <c r="BI9" s="48" t="s">
        <v>327</v>
      </c>
      <c r="BJ9" s="48" t="s">
        <v>328</v>
      </c>
      <c r="BK9" s="48" t="s">
        <v>329</v>
      </c>
      <c r="BL9" s="48" t="s">
        <v>330</v>
      </c>
      <c r="BM9" s="48" t="s">
        <v>335</v>
      </c>
      <c r="BN9" s="48" t="s">
        <v>331</v>
      </c>
      <c r="BO9" s="48" t="s">
        <v>390</v>
      </c>
      <c r="BP9" s="48" t="s">
        <v>332</v>
      </c>
      <c r="BQ9" s="48" t="s">
        <v>391</v>
      </c>
      <c r="BR9" s="48" t="s">
        <v>389</v>
      </c>
      <c r="BS9" s="48" t="s">
        <v>333</v>
      </c>
      <c r="BT9" s="48"/>
    </row>
    <row r="10" spans="2:72" s="29" customFormat="1" x14ac:dyDescent="0.25">
      <c r="B10" s="31">
        <f>Solicitud!AD5</f>
        <v>0</v>
      </c>
      <c r="C10" s="31">
        <f>B10</f>
        <v>0</v>
      </c>
      <c r="D10" s="31" t="str">
        <f>C4</f>
        <v xml:space="preserve">LOPEZ </v>
      </c>
      <c r="E10" s="31" t="str">
        <f>D4</f>
        <v>KARLA GUADALUPE</v>
      </c>
      <c r="F10" s="31" t="str">
        <f>B4</f>
        <v xml:space="preserve">TREJO </v>
      </c>
      <c r="G10" s="39">
        <f>AG4</f>
        <v>31221</v>
      </c>
      <c r="H10" s="31" t="str">
        <f>I4</f>
        <v>M</v>
      </c>
      <c r="I10" s="31">
        <v>8</v>
      </c>
      <c r="J10" s="31" t="str">
        <f>J4</f>
        <v>XXXXXXXXXXXXXXXXXX</v>
      </c>
      <c r="K10" s="31" t="str">
        <f>Solicitud!J11</f>
        <v>SOLTERO(A)</v>
      </c>
      <c r="L10" s="31"/>
      <c r="M10" s="31"/>
      <c r="N10" s="31"/>
      <c r="O10" s="31"/>
      <c r="P10" s="39">
        <f>Solicitud!AD4</f>
        <v>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8">
        <f>T4</f>
        <v>46400</v>
      </c>
      <c r="AE10" s="31"/>
      <c r="AF10" s="31"/>
      <c r="AG10" s="31"/>
      <c r="AH10" s="31"/>
      <c r="AI10" s="31"/>
      <c r="AJ10" s="31" t="str">
        <f>E4</f>
        <v xml:space="preserve">DE LA MISERIA </v>
      </c>
      <c r="AK10" s="31"/>
      <c r="AL10" s="31"/>
      <c r="AM10" s="31">
        <f>F4</f>
        <v>0</v>
      </c>
      <c r="AN10" s="31">
        <f>G4</f>
        <v>704</v>
      </c>
      <c r="AO10" s="31"/>
      <c r="AP10" s="31"/>
      <c r="AQ10" s="31"/>
      <c r="AR10" s="31"/>
      <c r="AS10" s="31"/>
      <c r="AT10" s="31" t="str">
        <f>H4</f>
        <v xml:space="preserve">VILLA JUAREZ </v>
      </c>
      <c r="AU10" s="31">
        <f>Solicitud!B22</f>
        <v>31064</v>
      </c>
      <c r="AV10" s="31" t="str">
        <f>Solicitud!B20</f>
        <v>CHIHUAHUA</v>
      </c>
      <c r="AW10" s="31"/>
      <c r="AX10" s="31" t="str">
        <f>Solicitud!J20</f>
        <v>CHIHUAHUA</v>
      </c>
      <c r="AY10" s="31"/>
      <c r="AZ10" s="31"/>
      <c r="BA10" s="31"/>
      <c r="BB10" s="31">
        <v>5</v>
      </c>
      <c r="BC10" s="31">
        <f>Solicitud!F22</f>
        <v>9</v>
      </c>
      <c r="BD10" s="31">
        <v>5</v>
      </c>
      <c r="BE10" s="31">
        <f>Solicitud!P22</f>
        <v>7</v>
      </c>
      <c r="BF10" s="31"/>
      <c r="BG10" s="31"/>
      <c r="BH10" s="31"/>
      <c r="BI10" s="31"/>
      <c r="BJ10" s="31"/>
      <c r="BK10" s="31"/>
      <c r="BL10" s="31"/>
      <c r="BM10" s="31">
        <f>Solicitud!M15</f>
        <v>1</v>
      </c>
      <c r="BN10" s="31">
        <f>Solicitud!W20</f>
        <v>6144200000</v>
      </c>
      <c r="BO10" s="31">
        <f>Solicitud!AC20</f>
        <v>0</v>
      </c>
      <c r="BP10" s="31" t="str">
        <f>Solicitud!W15</f>
        <v>tremenda@hotmail.com</v>
      </c>
      <c r="BQ10" s="31"/>
      <c r="BR10" s="31"/>
      <c r="BS10" s="31"/>
      <c r="BT10" s="31"/>
    </row>
    <row r="15" spans="2:72" x14ac:dyDescent="0.25">
      <c r="B15" s="124" t="s">
        <v>536</v>
      </c>
    </row>
    <row r="16" spans="2:72" x14ac:dyDescent="0.25">
      <c r="B16" s="124" t="s">
        <v>537</v>
      </c>
    </row>
  </sheetData>
  <mergeCells count="1">
    <mergeCell ref="BB9:BH9"/>
  </mergeCells>
  <hyperlinks>
    <hyperlink ref="B15" r:id="rId1" xr:uid="{E2295A50-29D8-44F4-A739-70AB9889D9DA}"/>
    <hyperlink ref="B16" r:id="rId2" xr:uid="{F08CFE1A-FA79-43E7-BD36-44C6E1B09FA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B1:F69"/>
  <sheetViews>
    <sheetView workbookViewId="0">
      <selection activeCell="F21" sqref="F21"/>
    </sheetView>
  </sheetViews>
  <sheetFormatPr baseColWidth="10" defaultRowHeight="15" x14ac:dyDescent="0.25"/>
  <cols>
    <col min="2" max="2" width="36.85546875" customWidth="1"/>
    <col min="4" max="4" width="33.28515625" customWidth="1"/>
    <col min="6" max="6" width="24.140625" customWidth="1"/>
  </cols>
  <sheetData>
    <row r="1" spans="2:6" s="2" customFormat="1" ht="15.75" thickBot="1" x14ac:dyDescent="0.3"/>
    <row r="2" spans="2:6" ht="15.75" thickBot="1" x14ac:dyDescent="0.3">
      <c r="B2" s="71" t="s">
        <v>69</v>
      </c>
      <c r="D2" s="71" t="s">
        <v>55</v>
      </c>
      <c r="F2" s="71" t="s">
        <v>76</v>
      </c>
    </row>
    <row r="3" spans="2:6" ht="15.75" thickBot="1" x14ac:dyDescent="0.3">
      <c r="B3" s="68" t="s">
        <v>404</v>
      </c>
      <c r="D3" s="68" t="s">
        <v>483</v>
      </c>
      <c r="E3" t="s">
        <v>484</v>
      </c>
      <c r="F3" s="68" t="s">
        <v>493</v>
      </c>
    </row>
    <row r="4" spans="2:6" ht="15.75" thickBot="1" x14ac:dyDescent="0.3">
      <c r="B4" s="69" t="s">
        <v>405</v>
      </c>
      <c r="D4" s="69" t="s">
        <v>110</v>
      </c>
      <c r="E4" t="s">
        <v>485</v>
      </c>
      <c r="F4" s="69" t="s">
        <v>494</v>
      </c>
    </row>
    <row r="5" spans="2:6" ht="15.75" thickBot="1" x14ac:dyDescent="0.3">
      <c r="B5" s="68" t="s">
        <v>406</v>
      </c>
      <c r="F5" s="68" t="s">
        <v>495</v>
      </c>
    </row>
    <row r="6" spans="2:6" ht="15.75" thickBot="1" x14ac:dyDescent="0.3">
      <c r="B6" s="69" t="s">
        <v>407</v>
      </c>
      <c r="D6" s="71" t="s">
        <v>486</v>
      </c>
    </row>
    <row r="7" spans="2:6" ht="15.75" thickBot="1" x14ac:dyDescent="0.3">
      <c r="B7" s="68" t="s">
        <v>408</v>
      </c>
      <c r="D7" s="68" t="s">
        <v>487</v>
      </c>
      <c r="F7" s="71" t="s">
        <v>496</v>
      </c>
    </row>
    <row r="8" spans="2:6" ht="15.75" thickBot="1" x14ac:dyDescent="0.3">
      <c r="B8" s="69" t="s">
        <v>409</v>
      </c>
      <c r="D8" s="69" t="s">
        <v>488</v>
      </c>
      <c r="F8" s="68" t="s">
        <v>83</v>
      </c>
    </row>
    <row r="9" spans="2:6" ht="15.75" thickBot="1" x14ac:dyDescent="0.3">
      <c r="B9" s="68" t="s">
        <v>410</v>
      </c>
      <c r="D9" s="68" t="s">
        <v>489</v>
      </c>
      <c r="F9" s="69" t="s">
        <v>84</v>
      </c>
    </row>
    <row r="10" spans="2:6" ht="15.75" thickBot="1" x14ac:dyDescent="0.3">
      <c r="B10" s="69" t="s">
        <v>411</v>
      </c>
      <c r="D10" s="69" t="s">
        <v>490</v>
      </c>
    </row>
    <row r="11" spans="2:6" ht="15.75" thickBot="1" x14ac:dyDescent="0.3">
      <c r="B11" s="68" t="s">
        <v>412</v>
      </c>
      <c r="D11" s="68" t="s">
        <v>491</v>
      </c>
      <c r="F11" s="71" t="s">
        <v>497</v>
      </c>
    </row>
    <row r="12" spans="2:6" ht="15.75" thickBot="1" x14ac:dyDescent="0.3">
      <c r="B12" s="69" t="s">
        <v>413</v>
      </c>
      <c r="D12" s="69" t="s">
        <v>492</v>
      </c>
      <c r="F12" s="68" t="s">
        <v>498</v>
      </c>
    </row>
    <row r="13" spans="2:6" ht="15.75" thickBot="1" x14ac:dyDescent="0.3">
      <c r="B13" s="70" t="s">
        <v>414</v>
      </c>
    </row>
    <row r="14" spans="2:6" ht="15.75" thickBot="1" x14ac:dyDescent="0.3">
      <c r="B14" s="69" t="s">
        <v>415</v>
      </c>
      <c r="D14" s="71" t="s">
        <v>471</v>
      </c>
      <c r="F14" s="71" t="s">
        <v>499</v>
      </c>
    </row>
    <row r="15" spans="2:6" ht="15.75" thickBot="1" x14ac:dyDescent="0.3">
      <c r="B15" s="68" t="s">
        <v>416</v>
      </c>
      <c r="D15" s="68" t="s">
        <v>472</v>
      </c>
      <c r="F15" s="68" t="s">
        <v>500</v>
      </c>
    </row>
    <row r="16" spans="2:6" ht="15.75" thickBot="1" x14ac:dyDescent="0.3">
      <c r="B16" s="69" t="s">
        <v>337</v>
      </c>
      <c r="D16" s="69" t="s">
        <v>473</v>
      </c>
      <c r="F16" s="69" t="s">
        <v>501</v>
      </c>
    </row>
    <row r="17" spans="2:6" ht="15.75" thickBot="1" x14ac:dyDescent="0.3">
      <c r="B17" s="68" t="s">
        <v>417</v>
      </c>
      <c r="D17" s="68" t="s">
        <v>474</v>
      </c>
    </row>
    <row r="18" spans="2:6" ht="15.75" thickBot="1" x14ac:dyDescent="0.3">
      <c r="B18" s="69" t="s">
        <v>418</v>
      </c>
      <c r="F18" s="71" t="s">
        <v>502</v>
      </c>
    </row>
    <row r="19" spans="2:6" ht="15.75" thickBot="1" x14ac:dyDescent="0.3">
      <c r="B19" s="68" t="s">
        <v>419</v>
      </c>
      <c r="D19" s="71" t="s">
        <v>64</v>
      </c>
      <c r="F19" s="68" t="s">
        <v>109</v>
      </c>
    </row>
    <row r="20" spans="2:6" ht="15.75" thickBot="1" x14ac:dyDescent="0.3">
      <c r="B20" s="69" t="s">
        <v>420</v>
      </c>
      <c r="D20" s="68" t="s">
        <v>475</v>
      </c>
      <c r="F20" s="69" t="s">
        <v>503</v>
      </c>
    </row>
    <row r="21" spans="2:6" ht="15.75" thickBot="1" x14ac:dyDescent="0.3">
      <c r="B21" s="68" t="s">
        <v>421</v>
      </c>
      <c r="D21" s="69" t="s">
        <v>476</v>
      </c>
    </row>
    <row r="22" spans="2:6" ht="15.75" thickBot="1" x14ac:dyDescent="0.3">
      <c r="B22" s="69" t="s">
        <v>422</v>
      </c>
      <c r="D22" s="68" t="s">
        <v>477</v>
      </c>
    </row>
    <row r="23" spans="2:6" ht="15.75" thickBot="1" x14ac:dyDescent="0.3">
      <c r="B23" s="68" t="s">
        <v>423</v>
      </c>
      <c r="D23" s="69" t="s">
        <v>478</v>
      </c>
    </row>
    <row r="24" spans="2:6" ht="15.75" thickBot="1" x14ac:dyDescent="0.3">
      <c r="B24" s="69" t="s">
        <v>424</v>
      </c>
      <c r="D24" s="68" t="s">
        <v>479</v>
      </c>
    </row>
    <row r="25" spans="2:6" ht="15.75" thickBot="1" x14ac:dyDescent="0.3">
      <c r="B25" s="68" t="s">
        <v>425</v>
      </c>
      <c r="D25" s="69" t="s">
        <v>480</v>
      </c>
    </row>
    <row r="26" spans="2:6" ht="15.75" thickBot="1" x14ac:dyDescent="0.3">
      <c r="B26" s="69" t="s">
        <v>426</v>
      </c>
      <c r="D26" s="68" t="s">
        <v>481</v>
      </c>
    </row>
    <row r="27" spans="2:6" ht="15.75" thickBot="1" x14ac:dyDescent="0.3">
      <c r="B27" s="68" t="s">
        <v>427</v>
      </c>
      <c r="D27" s="69" t="s">
        <v>482</v>
      </c>
    </row>
    <row r="28" spans="2:6" ht="15.75" thickBot="1" x14ac:dyDescent="0.3">
      <c r="B28" s="69" t="s">
        <v>428</v>
      </c>
    </row>
    <row r="29" spans="2:6" ht="15.75" thickBot="1" x14ac:dyDescent="0.3">
      <c r="B29" s="68" t="s">
        <v>429</v>
      </c>
    </row>
    <row r="30" spans="2:6" ht="15.75" thickBot="1" x14ac:dyDescent="0.3">
      <c r="B30" s="69" t="s">
        <v>430</v>
      </c>
    </row>
    <row r="31" spans="2:6" ht="15.75" thickBot="1" x14ac:dyDescent="0.3">
      <c r="B31" s="68" t="s">
        <v>431</v>
      </c>
    </row>
    <row r="32" spans="2:6" ht="15.75" thickBot="1" x14ac:dyDescent="0.3">
      <c r="B32" s="69" t="s">
        <v>432</v>
      </c>
    </row>
    <row r="33" spans="2:2" ht="15.75" thickBot="1" x14ac:dyDescent="0.3">
      <c r="B33" s="68" t="s">
        <v>433</v>
      </c>
    </row>
    <row r="34" spans="2:2" ht="15.75" thickBot="1" x14ac:dyDescent="0.3">
      <c r="B34" s="69" t="s">
        <v>434</v>
      </c>
    </row>
    <row r="35" spans="2:2" ht="15.75" thickBot="1" x14ac:dyDescent="0.3">
      <c r="B35" s="68" t="s">
        <v>435</v>
      </c>
    </row>
    <row r="36" spans="2:2" ht="15.75" thickBot="1" x14ac:dyDescent="0.3">
      <c r="B36" s="69" t="s">
        <v>436</v>
      </c>
    </row>
    <row r="37" spans="2:2" ht="15.75" thickBot="1" x14ac:dyDescent="0.3">
      <c r="B37" s="68" t="s">
        <v>437</v>
      </c>
    </row>
    <row r="38" spans="2:2" ht="15.75" thickBot="1" x14ac:dyDescent="0.3">
      <c r="B38" s="69" t="s">
        <v>438</v>
      </c>
    </row>
    <row r="39" spans="2:2" ht="15.75" thickBot="1" x14ac:dyDescent="0.3">
      <c r="B39" s="68" t="s">
        <v>439</v>
      </c>
    </row>
    <row r="40" spans="2:2" ht="15.75" thickBot="1" x14ac:dyDescent="0.3">
      <c r="B40" s="70" t="s">
        <v>440</v>
      </c>
    </row>
    <row r="41" spans="2:2" ht="15.75" thickBot="1" x14ac:dyDescent="0.3">
      <c r="B41" s="70" t="s">
        <v>441</v>
      </c>
    </row>
    <row r="42" spans="2:2" ht="15.75" thickBot="1" x14ac:dyDescent="0.3">
      <c r="B42" s="69" t="s">
        <v>442</v>
      </c>
    </row>
    <row r="43" spans="2:2" ht="15.75" thickBot="1" x14ac:dyDescent="0.3">
      <c r="B43" s="68" t="s">
        <v>443</v>
      </c>
    </row>
    <row r="44" spans="2:2" ht="15.75" thickBot="1" x14ac:dyDescent="0.3">
      <c r="B44" s="69" t="s">
        <v>444</v>
      </c>
    </row>
    <row r="45" spans="2:2" ht="15.75" thickBot="1" x14ac:dyDescent="0.3">
      <c r="B45" s="68" t="s">
        <v>445</v>
      </c>
    </row>
    <row r="46" spans="2:2" ht="15.75" thickBot="1" x14ac:dyDescent="0.3">
      <c r="B46" s="69" t="s">
        <v>446</v>
      </c>
    </row>
    <row r="47" spans="2:2" ht="15.75" thickBot="1" x14ac:dyDescent="0.3">
      <c r="B47" s="68" t="s">
        <v>447</v>
      </c>
    </row>
    <row r="48" spans="2:2" ht="15.75" thickBot="1" x14ac:dyDescent="0.3">
      <c r="B48" s="69" t="s">
        <v>448</v>
      </c>
    </row>
    <row r="49" spans="2:2" ht="15.75" thickBot="1" x14ac:dyDescent="0.3">
      <c r="B49" s="68" t="s">
        <v>449</v>
      </c>
    </row>
    <row r="50" spans="2:2" ht="15.75" thickBot="1" x14ac:dyDescent="0.3">
      <c r="B50" s="69" t="s">
        <v>450</v>
      </c>
    </row>
    <row r="51" spans="2:2" ht="15.75" thickBot="1" x14ac:dyDescent="0.3">
      <c r="B51" s="68" t="s">
        <v>451</v>
      </c>
    </row>
    <row r="52" spans="2:2" ht="15.75" thickBot="1" x14ac:dyDescent="0.3">
      <c r="B52" s="69" t="s">
        <v>452</v>
      </c>
    </row>
    <row r="53" spans="2:2" ht="15.75" thickBot="1" x14ac:dyDescent="0.3">
      <c r="B53" s="68" t="s">
        <v>453</v>
      </c>
    </row>
    <row r="54" spans="2:2" ht="15.75" thickBot="1" x14ac:dyDescent="0.3">
      <c r="B54" s="69" t="s">
        <v>454</v>
      </c>
    </row>
    <row r="55" spans="2:2" ht="15.75" thickBot="1" x14ac:dyDescent="0.3">
      <c r="B55" s="68" t="s">
        <v>455</v>
      </c>
    </row>
    <row r="56" spans="2:2" ht="15.75" thickBot="1" x14ac:dyDescent="0.3">
      <c r="B56" s="69" t="s">
        <v>456</v>
      </c>
    </row>
    <row r="57" spans="2:2" ht="15.75" thickBot="1" x14ac:dyDescent="0.3">
      <c r="B57" s="68" t="s">
        <v>457</v>
      </c>
    </row>
    <row r="58" spans="2:2" ht="15.75" thickBot="1" x14ac:dyDescent="0.3">
      <c r="B58" s="69" t="s">
        <v>458</v>
      </c>
    </row>
    <row r="59" spans="2:2" ht="15.75" thickBot="1" x14ac:dyDescent="0.3">
      <c r="B59" s="68" t="s">
        <v>459</v>
      </c>
    </row>
    <row r="60" spans="2:2" ht="15.75" thickBot="1" x14ac:dyDescent="0.3">
      <c r="B60" s="69" t="s">
        <v>460</v>
      </c>
    </row>
    <row r="61" spans="2:2" ht="15.75" thickBot="1" x14ac:dyDescent="0.3">
      <c r="B61" s="68" t="s">
        <v>461</v>
      </c>
    </row>
    <row r="62" spans="2:2" ht="15.75" thickBot="1" x14ac:dyDescent="0.3">
      <c r="B62" s="69" t="s">
        <v>462</v>
      </c>
    </row>
    <row r="63" spans="2:2" ht="15.75" thickBot="1" x14ac:dyDescent="0.3">
      <c r="B63" s="68" t="s">
        <v>463</v>
      </c>
    </row>
    <row r="64" spans="2:2" ht="15.75" thickBot="1" x14ac:dyDescent="0.3">
      <c r="B64" s="70" t="s">
        <v>464</v>
      </c>
    </row>
    <row r="65" spans="2:2" ht="15.75" thickBot="1" x14ac:dyDescent="0.3">
      <c r="B65" s="68" t="s">
        <v>465</v>
      </c>
    </row>
    <row r="66" spans="2:2" ht="15.75" thickBot="1" x14ac:dyDescent="0.3">
      <c r="B66" s="69" t="s">
        <v>466</v>
      </c>
    </row>
    <row r="67" spans="2:2" ht="15.75" thickBot="1" x14ac:dyDescent="0.3">
      <c r="B67" s="68" t="s">
        <v>467</v>
      </c>
    </row>
    <row r="68" spans="2:2" ht="15.75" thickBot="1" x14ac:dyDescent="0.3">
      <c r="B68" s="69" t="s">
        <v>468</v>
      </c>
    </row>
    <row r="69" spans="2:2" ht="15.75" thickBot="1" x14ac:dyDescent="0.3">
      <c r="B69" s="70" t="s">
        <v>469</v>
      </c>
    </row>
  </sheetData>
  <sheetProtection algorithmName="SHA-512" hashValue="zOpanu69aOnR5FBlTUnJiHXMK6iIuZ/XrhHqXfy3uG/oKFiulYVz/sqB7pElzY1Oa327IMHfTBoZiQeuKCwtwA==" saltValue="ewxFQ+G2GADl9DJKOnADlA==" spinCount="100000" sheet="1" objects="1" scenarios="1"/>
  <conditionalFormatting sqref="B3:B69">
    <cfRule type="containsText" dxfId="9" priority="11" operator="containsText" text="&quot;NO&quot;">
      <formula>NOT(ISERROR(SEARCH("""NO""",B3)))</formula>
    </cfRule>
  </conditionalFormatting>
  <conditionalFormatting sqref="D15:D17">
    <cfRule type="containsText" dxfId="8" priority="10" operator="containsText" text="&quot;NO&quot;">
      <formula>NOT(ISERROR(SEARCH("""NO""",D15)))</formula>
    </cfRule>
  </conditionalFormatting>
  <conditionalFormatting sqref="D20:D27">
    <cfRule type="containsText" dxfId="7" priority="8" operator="containsText" text="&quot;NO&quot;">
      <formula>NOT(ISERROR(SEARCH("""NO""",D20)))</formula>
    </cfRule>
  </conditionalFormatting>
  <conditionalFormatting sqref="D3:D4">
    <cfRule type="containsText" dxfId="6" priority="7" operator="containsText" text="&quot;NO&quot;">
      <formula>NOT(ISERROR(SEARCH("""NO""",D3)))</formula>
    </cfRule>
  </conditionalFormatting>
  <conditionalFormatting sqref="D7:D12">
    <cfRule type="containsText" dxfId="5" priority="6" operator="containsText" text="&quot;NO&quot;">
      <formula>NOT(ISERROR(SEARCH("""NO""",D7)))</formula>
    </cfRule>
  </conditionalFormatting>
  <conditionalFormatting sqref="F3:F5">
    <cfRule type="containsText" dxfId="4" priority="5" operator="containsText" text="&quot;NO&quot;">
      <formula>NOT(ISERROR(SEARCH("""NO""",F3)))</formula>
    </cfRule>
  </conditionalFormatting>
  <conditionalFormatting sqref="F8:F9">
    <cfRule type="containsText" dxfId="3" priority="4" operator="containsText" text="&quot;NO&quot;">
      <formula>NOT(ISERROR(SEARCH("""NO""",F8)))</formula>
    </cfRule>
  </conditionalFormatting>
  <conditionalFormatting sqref="F12">
    <cfRule type="containsText" dxfId="2" priority="3" operator="containsText" text="&quot;NO&quot;">
      <formula>NOT(ISERROR(SEARCH("""NO""",F12)))</formula>
    </cfRule>
  </conditionalFormatting>
  <conditionalFormatting sqref="F15:F16">
    <cfRule type="containsText" dxfId="1" priority="2" operator="containsText" text="&quot;NO&quot;">
      <formula>NOT(ISERROR(SEARCH("""NO""",F15)))</formula>
    </cfRule>
  </conditionalFormatting>
  <conditionalFormatting sqref="F19:F20">
    <cfRule type="containsText" dxfId="0" priority="1" operator="containsText" text="&quot;NO&quot;">
      <formula>NOT(ISERROR(SEARCH("""NO""",F19)))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Solicitud</vt:lpstr>
      <vt:lpstr>Plan de Negocios</vt:lpstr>
      <vt:lpstr>Ventas</vt:lpstr>
      <vt:lpstr>Flujo de efectivo</vt:lpstr>
      <vt:lpstr>Cédula de evaluación</vt:lpstr>
      <vt:lpstr>Caratula</vt:lpstr>
      <vt:lpstr>Padrones</vt:lpstr>
      <vt:lpstr>Datos Llenado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Mauricio Urrutia Castro</dc:creator>
  <cp:lastModifiedBy>Usuario</cp:lastModifiedBy>
  <cp:lastPrinted>2022-08-23T14:56:42Z</cp:lastPrinted>
  <dcterms:created xsi:type="dcterms:W3CDTF">2020-01-28T18:16:08Z</dcterms:created>
  <dcterms:modified xsi:type="dcterms:W3CDTF">2023-06-06T19:21:57Z</dcterms:modified>
</cp:coreProperties>
</file>